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N:\02_ZAKAZKY\03_PROJEKTY_DOTACE\03_IROP\Velké Hamry\č.p.433\Rozpočet\"/>
    </mc:Choice>
  </mc:AlternateContent>
  <bookViews>
    <workbookView xWindow="0" yWindow="0" windowWidth="21570" windowHeight="10215"/>
  </bookViews>
  <sheets>
    <sheet name="Rekapitulace stavby" sheetId="1" r:id="rId1"/>
    <sheet name="658 - Bytový dům Velké Ha..." sheetId="2" r:id="rId2"/>
    <sheet name="Pokyny pro vyplnění" sheetId="3" r:id="rId3"/>
  </sheets>
  <definedNames>
    <definedName name="_xlnm._FilterDatabase" localSheetId="1" hidden="1">'658 - Bytový dům Velké Ha...'!$C$102:$K$359</definedName>
    <definedName name="_xlnm.Print_Titles" localSheetId="1">'658 - Bytový dům Velké Ha...'!$102:$102</definedName>
    <definedName name="_xlnm.Print_Titles" localSheetId="0">'Rekapitulace stavby'!$49:$49</definedName>
    <definedName name="_xlnm.Print_Area" localSheetId="1">'658 - Bytový dům Velké Ha...'!$C$4:$J$36,'658 - Bytový dům Velké Ha...'!$C$42:$J$84,'658 - Bytový dům Velké Ha...'!$C$90:$K$359</definedName>
    <definedName name="_xlnm.Print_Area" localSheetId="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stavby'!$C$39:$AQ$53</definedName>
  </definedNames>
  <calcPr calcId="171027"/>
</workbook>
</file>

<file path=xl/calcChain.xml><?xml version="1.0" encoding="utf-8"?>
<calcChain xmlns="http://schemas.openxmlformats.org/spreadsheetml/2006/main">
  <c r="P356" i="2" l="1"/>
  <c r="BK356" i="2"/>
  <c r="J356" i="2" s="1"/>
  <c r="J82" i="2" s="1"/>
  <c r="T341" i="2"/>
  <c r="R336" i="2"/>
  <c r="R321" i="2"/>
  <c r="AY52" i="1"/>
  <c r="AX52" i="1"/>
  <c r="BI359" i="2"/>
  <c r="BH359" i="2"/>
  <c r="BG359" i="2"/>
  <c r="BE359" i="2"/>
  <c r="T359" i="2"/>
  <c r="T358" i="2" s="1"/>
  <c r="R359" i="2"/>
  <c r="R358" i="2" s="1"/>
  <c r="P359" i="2"/>
  <c r="P358" i="2" s="1"/>
  <c r="BK359" i="2"/>
  <c r="BK358" i="2" s="1"/>
  <c r="J358" i="2" s="1"/>
  <c r="J83" i="2" s="1"/>
  <c r="J359" i="2"/>
  <c r="BF359" i="2" s="1"/>
  <c r="BI357" i="2"/>
  <c r="BH357" i="2"/>
  <c r="BG357" i="2"/>
  <c r="BF357" i="2"/>
  <c r="BE357" i="2"/>
  <c r="T357" i="2"/>
  <c r="T356" i="2" s="1"/>
  <c r="R357" i="2"/>
  <c r="R356" i="2" s="1"/>
  <c r="P357" i="2"/>
  <c r="BK357" i="2"/>
  <c r="J357" i="2"/>
  <c r="BI354" i="2"/>
  <c r="BH354" i="2"/>
  <c r="BG354" i="2"/>
  <c r="BE354" i="2"/>
  <c r="T354" i="2"/>
  <c r="R354" i="2"/>
  <c r="P354" i="2"/>
  <c r="BK354" i="2"/>
  <c r="BK352" i="2" s="1"/>
  <c r="J352" i="2" s="1"/>
  <c r="J81" i="2" s="1"/>
  <c r="J354" i="2"/>
  <c r="BF354" i="2" s="1"/>
  <c r="BI353" i="2"/>
  <c r="BH353" i="2"/>
  <c r="BG353" i="2"/>
  <c r="BE353" i="2"/>
  <c r="T353" i="2"/>
  <c r="T352" i="2" s="1"/>
  <c r="R353" i="2"/>
  <c r="R352" i="2" s="1"/>
  <c r="P353" i="2"/>
  <c r="P352" i="2" s="1"/>
  <c r="BK353" i="2"/>
  <c r="J353" i="2"/>
  <c r="BF353" i="2" s="1"/>
  <c r="BI351" i="2"/>
  <c r="BH351" i="2"/>
  <c r="BG351" i="2"/>
  <c r="BF351" i="2"/>
  <c r="BE351" i="2"/>
  <c r="T351" i="2"/>
  <c r="R351" i="2"/>
  <c r="P351" i="2"/>
  <c r="BK351" i="2"/>
  <c r="J351" i="2"/>
  <c r="BI350" i="2"/>
  <c r="BH350" i="2"/>
  <c r="BG350" i="2"/>
  <c r="BE350" i="2"/>
  <c r="T350" i="2"/>
  <c r="R350" i="2"/>
  <c r="P350" i="2"/>
  <c r="BK350" i="2"/>
  <c r="J350" i="2"/>
  <c r="BF350" i="2" s="1"/>
  <c r="BI349" i="2"/>
  <c r="BH349" i="2"/>
  <c r="BG349" i="2"/>
  <c r="BE349" i="2"/>
  <c r="T349" i="2"/>
  <c r="R349" i="2"/>
  <c r="P349" i="2"/>
  <c r="P347" i="2" s="1"/>
  <c r="BK349" i="2"/>
  <c r="J349" i="2"/>
  <c r="BF349" i="2" s="1"/>
  <c r="BI348" i="2"/>
  <c r="BH348" i="2"/>
  <c r="BG348" i="2"/>
  <c r="BF348" i="2"/>
  <c r="BE348" i="2"/>
  <c r="T348" i="2"/>
  <c r="T347" i="2" s="1"/>
  <c r="R348" i="2"/>
  <c r="R347" i="2" s="1"/>
  <c r="R346" i="2" s="1"/>
  <c r="P348" i="2"/>
  <c r="BK348" i="2"/>
  <c r="BK347" i="2" s="1"/>
  <c r="J348" i="2"/>
  <c r="BI344" i="2"/>
  <c r="BH344" i="2"/>
  <c r="BG344" i="2"/>
  <c r="BE344" i="2"/>
  <c r="T344" i="2"/>
  <c r="R344" i="2"/>
  <c r="P344" i="2"/>
  <c r="BK344" i="2"/>
  <c r="J344" i="2"/>
  <c r="BF344" i="2" s="1"/>
  <c r="BI342" i="2"/>
  <c r="BH342" i="2"/>
  <c r="BG342" i="2"/>
  <c r="BE342" i="2"/>
  <c r="T342" i="2"/>
  <c r="R342" i="2"/>
  <c r="R341" i="2" s="1"/>
  <c r="P342" i="2"/>
  <c r="P341" i="2" s="1"/>
  <c r="BK342" i="2"/>
  <c r="BK341" i="2" s="1"/>
  <c r="J341" i="2" s="1"/>
  <c r="J78" i="2" s="1"/>
  <c r="J342" i="2"/>
  <c r="BF342" i="2" s="1"/>
  <c r="BI340" i="2"/>
  <c r="BH340" i="2"/>
  <c r="BG340" i="2"/>
  <c r="BE340" i="2"/>
  <c r="T340" i="2"/>
  <c r="R340" i="2"/>
  <c r="P340" i="2"/>
  <c r="BK340" i="2"/>
  <c r="J340" i="2"/>
  <c r="BF340" i="2" s="1"/>
  <c r="BI337" i="2"/>
  <c r="BH337" i="2"/>
  <c r="BG337" i="2"/>
  <c r="BF337" i="2"/>
  <c r="BE337" i="2"/>
  <c r="T337" i="2"/>
  <c r="T336" i="2" s="1"/>
  <c r="R337" i="2"/>
  <c r="P337" i="2"/>
  <c r="P336" i="2" s="1"/>
  <c r="BK337" i="2"/>
  <c r="BK336" i="2" s="1"/>
  <c r="J336" i="2" s="1"/>
  <c r="J77" i="2" s="1"/>
  <c r="J337" i="2"/>
  <c r="BI333" i="2"/>
  <c r="BH333" i="2"/>
  <c r="BG333" i="2"/>
  <c r="BE333" i="2"/>
  <c r="T333" i="2"/>
  <c r="T332" i="2" s="1"/>
  <c r="R333" i="2"/>
  <c r="R332" i="2" s="1"/>
  <c r="P333" i="2"/>
  <c r="P332" i="2" s="1"/>
  <c r="BK333" i="2"/>
  <c r="BK332" i="2" s="1"/>
  <c r="J332" i="2" s="1"/>
  <c r="J76" i="2" s="1"/>
  <c r="J333" i="2"/>
  <c r="BF333" i="2" s="1"/>
  <c r="BI329" i="2"/>
  <c r="BH329" i="2"/>
  <c r="BG329" i="2"/>
  <c r="BE329" i="2"/>
  <c r="T329" i="2"/>
  <c r="T328" i="2" s="1"/>
  <c r="R329" i="2"/>
  <c r="R328" i="2" s="1"/>
  <c r="P329" i="2"/>
  <c r="P328" i="2" s="1"/>
  <c r="BK329" i="2"/>
  <c r="BK328" i="2" s="1"/>
  <c r="J328" i="2" s="1"/>
  <c r="J75" i="2" s="1"/>
  <c r="J329" i="2"/>
  <c r="BF329" i="2" s="1"/>
  <c r="BI325" i="2"/>
  <c r="BH325" i="2"/>
  <c r="BG325" i="2"/>
  <c r="BE325" i="2"/>
  <c r="T325" i="2"/>
  <c r="R325" i="2"/>
  <c r="P325" i="2"/>
  <c r="BK325" i="2"/>
  <c r="J325" i="2"/>
  <c r="BF325" i="2" s="1"/>
  <c r="BI322" i="2"/>
  <c r="BH322" i="2"/>
  <c r="BG322" i="2"/>
  <c r="BE322" i="2"/>
  <c r="T322" i="2"/>
  <c r="T321" i="2" s="1"/>
  <c r="R322" i="2"/>
  <c r="P322" i="2"/>
  <c r="P321" i="2" s="1"/>
  <c r="BK322" i="2"/>
  <c r="BK321" i="2" s="1"/>
  <c r="J321" i="2" s="1"/>
  <c r="J74" i="2" s="1"/>
  <c r="J322" i="2"/>
  <c r="BF322" i="2" s="1"/>
  <c r="BI320" i="2"/>
  <c r="BH320" i="2"/>
  <c r="BG320" i="2"/>
  <c r="BE320" i="2"/>
  <c r="T320" i="2"/>
  <c r="R320" i="2"/>
  <c r="P320" i="2"/>
  <c r="BK320" i="2"/>
  <c r="J320" i="2"/>
  <c r="BF320" i="2" s="1"/>
  <c r="BI316" i="2"/>
  <c r="BH316" i="2"/>
  <c r="BG316" i="2"/>
  <c r="BF316" i="2"/>
  <c r="BE316" i="2"/>
  <c r="T316" i="2"/>
  <c r="R316" i="2"/>
  <c r="P316" i="2"/>
  <c r="BK316" i="2"/>
  <c r="J316" i="2"/>
  <c r="BI315" i="2"/>
  <c r="BH315" i="2"/>
  <c r="BG315" i="2"/>
  <c r="BE315" i="2"/>
  <c r="T315" i="2"/>
  <c r="R315" i="2"/>
  <c r="P315" i="2"/>
  <c r="BK315" i="2"/>
  <c r="J315" i="2"/>
  <c r="BF315" i="2" s="1"/>
  <c r="BI314" i="2"/>
  <c r="BH314" i="2"/>
  <c r="BG314" i="2"/>
  <c r="BE314" i="2"/>
  <c r="T314" i="2"/>
  <c r="R314" i="2"/>
  <c r="P314" i="2"/>
  <c r="BK314" i="2"/>
  <c r="J314" i="2"/>
  <c r="BF314" i="2" s="1"/>
  <c r="BI313" i="2"/>
  <c r="BH313" i="2"/>
  <c r="BG313" i="2"/>
  <c r="BE313" i="2"/>
  <c r="T313" i="2"/>
  <c r="R313" i="2"/>
  <c r="P313" i="2"/>
  <c r="BK313" i="2"/>
  <c r="J313" i="2"/>
  <c r="BF313" i="2" s="1"/>
  <c r="BI312" i="2"/>
  <c r="BH312" i="2"/>
  <c r="BG312" i="2"/>
  <c r="BF312" i="2"/>
  <c r="BE312" i="2"/>
  <c r="T312" i="2"/>
  <c r="R312" i="2"/>
  <c r="P312" i="2"/>
  <c r="BK312" i="2"/>
  <c r="J312" i="2"/>
  <c r="BI311" i="2"/>
  <c r="BH311" i="2"/>
  <c r="BG311" i="2"/>
  <c r="BE311" i="2"/>
  <c r="T311" i="2"/>
  <c r="R311" i="2"/>
  <c r="P311" i="2"/>
  <c r="BK311" i="2"/>
  <c r="J311" i="2"/>
  <c r="BF311" i="2" s="1"/>
  <c r="BI310" i="2"/>
  <c r="BH310" i="2"/>
  <c r="BG310" i="2"/>
  <c r="BE310" i="2"/>
  <c r="T310" i="2"/>
  <c r="R310" i="2"/>
  <c r="P310" i="2"/>
  <c r="BK310" i="2"/>
  <c r="J310" i="2"/>
  <c r="BF310" i="2" s="1"/>
  <c r="BI309" i="2"/>
  <c r="BH309" i="2"/>
  <c r="BG309" i="2"/>
  <c r="BE309" i="2"/>
  <c r="T309" i="2"/>
  <c r="R309" i="2"/>
  <c r="P309" i="2"/>
  <c r="BK309" i="2"/>
  <c r="J309" i="2"/>
  <c r="BF309" i="2" s="1"/>
  <c r="BI308" i="2"/>
  <c r="BH308" i="2"/>
  <c r="BG308" i="2"/>
  <c r="BF308" i="2"/>
  <c r="BE308" i="2"/>
  <c r="T308" i="2"/>
  <c r="R308" i="2"/>
  <c r="P308" i="2"/>
  <c r="BK308" i="2"/>
  <c r="J308" i="2"/>
  <c r="BI306" i="2"/>
  <c r="BH306" i="2"/>
  <c r="BG306" i="2"/>
  <c r="BE306" i="2"/>
  <c r="T306" i="2"/>
  <c r="R306" i="2"/>
  <c r="P306" i="2"/>
  <c r="BK306" i="2"/>
  <c r="J306" i="2"/>
  <c r="BF306" i="2" s="1"/>
  <c r="BI304" i="2"/>
  <c r="BH304" i="2"/>
  <c r="BG304" i="2"/>
  <c r="BE304" i="2"/>
  <c r="T304" i="2"/>
  <c r="R304" i="2"/>
  <c r="P304" i="2"/>
  <c r="BK304" i="2"/>
  <c r="J304" i="2"/>
  <c r="BF304" i="2" s="1"/>
  <c r="BI302" i="2"/>
  <c r="BH302" i="2"/>
  <c r="BG302" i="2"/>
  <c r="BE302" i="2"/>
  <c r="T302" i="2"/>
  <c r="R302" i="2"/>
  <c r="P302" i="2"/>
  <c r="BK302" i="2"/>
  <c r="J302" i="2"/>
  <c r="BF302" i="2" s="1"/>
  <c r="BI300" i="2"/>
  <c r="BH300" i="2"/>
  <c r="BG300" i="2"/>
  <c r="BF300" i="2"/>
  <c r="BE300" i="2"/>
  <c r="T300" i="2"/>
  <c r="R300" i="2"/>
  <c r="P300" i="2"/>
  <c r="BK300" i="2"/>
  <c r="J300" i="2"/>
  <c r="BI298" i="2"/>
  <c r="BH298" i="2"/>
  <c r="BG298" i="2"/>
  <c r="BE298" i="2"/>
  <c r="T298" i="2"/>
  <c r="R298" i="2"/>
  <c r="P298" i="2"/>
  <c r="BK298" i="2"/>
  <c r="J298" i="2"/>
  <c r="BF298" i="2" s="1"/>
  <c r="BI294" i="2"/>
  <c r="BH294" i="2"/>
  <c r="BG294" i="2"/>
  <c r="BE294" i="2"/>
  <c r="T294" i="2"/>
  <c r="R294" i="2"/>
  <c r="P294" i="2"/>
  <c r="BK294" i="2"/>
  <c r="J294" i="2"/>
  <c r="BF294" i="2" s="1"/>
  <c r="BI293" i="2"/>
  <c r="BH293" i="2"/>
  <c r="BG293" i="2"/>
  <c r="BE293" i="2"/>
  <c r="T293" i="2"/>
  <c r="R293" i="2"/>
  <c r="P293" i="2"/>
  <c r="BK293" i="2"/>
  <c r="J293" i="2"/>
  <c r="BF293" i="2" s="1"/>
  <c r="BI290" i="2"/>
  <c r="BH290" i="2"/>
  <c r="BG290" i="2"/>
  <c r="BF290" i="2"/>
  <c r="BE290" i="2"/>
  <c r="T290" i="2"/>
  <c r="R290" i="2"/>
  <c r="P290" i="2"/>
  <c r="BK290" i="2"/>
  <c r="J290" i="2"/>
  <c r="BI289" i="2"/>
  <c r="BH289" i="2"/>
  <c r="BG289" i="2"/>
  <c r="BE289" i="2"/>
  <c r="T289" i="2"/>
  <c r="R289" i="2"/>
  <c r="P289" i="2"/>
  <c r="BK289" i="2"/>
  <c r="J289" i="2"/>
  <c r="BF289" i="2" s="1"/>
  <c r="BI286" i="2"/>
  <c r="BH286" i="2"/>
  <c r="BG286" i="2"/>
  <c r="BE286" i="2"/>
  <c r="T286" i="2"/>
  <c r="T285" i="2" s="1"/>
  <c r="R286" i="2"/>
  <c r="R285" i="2" s="1"/>
  <c r="P286" i="2"/>
  <c r="P285" i="2" s="1"/>
  <c r="BK286" i="2"/>
  <c r="BK285" i="2" s="1"/>
  <c r="J285" i="2" s="1"/>
  <c r="J73" i="2" s="1"/>
  <c r="J286" i="2"/>
  <c r="BF286" i="2" s="1"/>
  <c r="BI284" i="2"/>
  <c r="BH284" i="2"/>
  <c r="BG284" i="2"/>
  <c r="BF284" i="2"/>
  <c r="BE284" i="2"/>
  <c r="T284" i="2"/>
  <c r="R284" i="2"/>
  <c r="P284" i="2"/>
  <c r="BK284" i="2"/>
  <c r="J284" i="2"/>
  <c r="BI281" i="2"/>
  <c r="BH281" i="2"/>
  <c r="BG281" i="2"/>
  <c r="BE281" i="2"/>
  <c r="T281" i="2"/>
  <c r="R281" i="2"/>
  <c r="P281" i="2"/>
  <c r="BK281" i="2"/>
  <c r="J281" i="2"/>
  <c r="BF281" i="2" s="1"/>
  <c r="BI280" i="2"/>
  <c r="BH280" i="2"/>
  <c r="BG280" i="2"/>
  <c r="BE280" i="2"/>
  <c r="T280" i="2"/>
  <c r="T279" i="2" s="1"/>
  <c r="R280" i="2"/>
  <c r="R279" i="2" s="1"/>
  <c r="P280" i="2"/>
  <c r="P279" i="2" s="1"/>
  <c r="BK280" i="2"/>
  <c r="BK279" i="2" s="1"/>
  <c r="J279" i="2" s="1"/>
  <c r="J72" i="2" s="1"/>
  <c r="J280" i="2"/>
  <c r="BF280" i="2" s="1"/>
  <c r="BI278" i="2"/>
  <c r="BH278" i="2"/>
  <c r="BG278" i="2"/>
  <c r="BE278" i="2"/>
  <c r="T278" i="2"/>
  <c r="R278" i="2"/>
  <c r="P278" i="2"/>
  <c r="BK278" i="2"/>
  <c r="J278" i="2"/>
  <c r="BF278" i="2" s="1"/>
  <c r="BI275" i="2"/>
  <c r="BH275" i="2"/>
  <c r="BG275" i="2"/>
  <c r="BF275" i="2"/>
  <c r="BE275" i="2"/>
  <c r="T275" i="2"/>
  <c r="T274" i="2" s="1"/>
  <c r="R275" i="2"/>
  <c r="R274" i="2" s="1"/>
  <c r="P275" i="2"/>
  <c r="P274" i="2" s="1"/>
  <c r="BK275" i="2"/>
  <c r="BK274" i="2" s="1"/>
  <c r="J274" i="2" s="1"/>
  <c r="J71" i="2" s="1"/>
  <c r="J275" i="2"/>
  <c r="BI273" i="2"/>
  <c r="BH273" i="2"/>
  <c r="BG273" i="2"/>
  <c r="BE273" i="2"/>
  <c r="T273" i="2"/>
  <c r="R273" i="2"/>
  <c r="P273" i="2"/>
  <c r="BK273" i="2"/>
  <c r="J273" i="2"/>
  <c r="BF273" i="2" s="1"/>
  <c r="BI272" i="2"/>
  <c r="BH272" i="2"/>
  <c r="BG272" i="2"/>
  <c r="BF272" i="2"/>
  <c r="BE272" i="2"/>
  <c r="T272" i="2"/>
  <c r="R272" i="2"/>
  <c r="P272" i="2"/>
  <c r="BK272" i="2"/>
  <c r="J272" i="2"/>
  <c r="BI271" i="2"/>
  <c r="BH271" i="2"/>
  <c r="BG271" i="2"/>
  <c r="BF271" i="2"/>
  <c r="BE271" i="2"/>
  <c r="T271" i="2"/>
  <c r="R271" i="2"/>
  <c r="P271" i="2"/>
  <c r="BK271" i="2"/>
  <c r="J271" i="2"/>
  <c r="BI270" i="2"/>
  <c r="BH270" i="2"/>
  <c r="BG270" i="2"/>
  <c r="BE270" i="2"/>
  <c r="T270" i="2"/>
  <c r="R270" i="2"/>
  <c r="P270" i="2"/>
  <c r="BK270" i="2"/>
  <c r="J270" i="2"/>
  <c r="BF270" i="2" s="1"/>
  <c r="BI269" i="2"/>
  <c r="BH269" i="2"/>
  <c r="BG269" i="2"/>
  <c r="BE269" i="2"/>
  <c r="T269" i="2"/>
  <c r="R269" i="2"/>
  <c r="P269" i="2"/>
  <c r="BK269" i="2"/>
  <c r="J269" i="2"/>
  <c r="BF269" i="2" s="1"/>
  <c r="BI268" i="2"/>
  <c r="BH268" i="2"/>
  <c r="BG268" i="2"/>
  <c r="BF268" i="2"/>
  <c r="BE268" i="2"/>
  <c r="T268" i="2"/>
  <c r="R268" i="2"/>
  <c r="P268" i="2"/>
  <c r="BK268" i="2"/>
  <c r="J268" i="2"/>
  <c r="BI267" i="2"/>
  <c r="BH267" i="2"/>
  <c r="BG267" i="2"/>
  <c r="BF267" i="2"/>
  <c r="BE267" i="2"/>
  <c r="T267" i="2"/>
  <c r="R267" i="2"/>
  <c r="P267" i="2"/>
  <c r="BK267" i="2"/>
  <c r="J267" i="2"/>
  <c r="BI266" i="2"/>
  <c r="BH266" i="2"/>
  <c r="BG266" i="2"/>
  <c r="BE266" i="2"/>
  <c r="T266" i="2"/>
  <c r="R266" i="2"/>
  <c r="P266" i="2"/>
  <c r="BK266" i="2"/>
  <c r="J266" i="2"/>
  <c r="BF266" i="2" s="1"/>
  <c r="BI265" i="2"/>
  <c r="BH265" i="2"/>
  <c r="BG265" i="2"/>
  <c r="BE265" i="2"/>
  <c r="T265" i="2"/>
  <c r="R265" i="2"/>
  <c r="P265" i="2"/>
  <c r="BK265" i="2"/>
  <c r="J265" i="2"/>
  <c r="BF265" i="2" s="1"/>
  <c r="BI264" i="2"/>
  <c r="BH264" i="2"/>
  <c r="BG264" i="2"/>
  <c r="BF264" i="2"/>
  <c r="BE264" i="2"/>
  <c r="T264" i="2"/>
  <c r="R264" i="2"/>
  <c r="P264" i="2"/>
  <c r="BK264" i="2"/>
  <c r="J264" i="2"/>
  <c r="BI263" i="2"/>
  <c r="BH263" i="2"/>
  <c r="BG263" i="2"/>
  <c r="BF263" i="2"/>
  <c r="BE263" i="2"/>
  <c r="T263" i="2"/>
  <c r="T262" i="2" s="1"/>
  <c r="R263" i="2"/>
  <c r="R262" i="2" s="1"/>
  <c r="P263" i="2"/>
  <c r="P262" i="2" s="1"/>
  <c r="BK263" i="2"/>
  <c r="BK262" i="2" s="1"/>
  <c r="J262" i="2" s="1"/>
  <c r="J70" i="2" s="1"/>
  <c r="J263" i="2"/>
  <c r="BI261" i="2"/>
  <c r="BH261" i="2"/>
  <c r="BG261" i="2"/>
  <c r="BE261" i="2"/>
  <c r="T261" i="2"/>
  <c r="R261" i="2"/>
  <c r="P261" i="2"/>
  <c r="BK261" i="2"/>
  <c r="J261" i="2"/>
  <c r="BF261" i="2" s="1"/>
  <c r="BI260" i="2"/>
  <c r="BH260" i="2"/>
  <c r="BG260" i="2"/>
  <c r="BE260" i="2"/>
  <c r="T260" i="2"/>
  <c r="R260" i="2"/>
  <c r="P260" i="2"/>
  <c r="BK260" i="2"/>
  <c r="J260" i="2"/>
  <c r="BF260" i="2" s="1"/>
  <c r="BI259" i="2"/>
  <c r="BH259" i="2"/>
  <c r="BG259" i="2"/>
  <c r="BE259" i="2"/>
  <c r="T259" i="2"/>
  <c r="T258" i="2" s="1"/>
  <c r="R259" i="2"/>
  <c r="R258" i="2" s="1"/>
  <c r="P259" i="2"/>
  <c r="P258" i="2" s="1"/>
  <c r="BK259" i="2"/>
  <c r="BK258" i="2" s="1"/>
  <c r="J258" i="2" s="1"/>
  <c r="J69" i="2" s="1"/>
  <c r="J259" i="2"/>
  <c r="BF259" i="2" s="1"/>
  <c r="BI257" i="2"/>
  <c r="BH257" i="2"/>
  <c r="BG257" i="2"/>
  <c r="BE257" i="2"/>
  <c r="T257" i="2"/>
  <c r="R257" i="2"/>
  <c r="P257" i="2"/>
  <c r="BK257" i="2"/>
  <c r="J257" i="2"/>
  <c r="BF257" i="2" s="1"/>
  <c r="BI255" i="2"/>
  <c r="BH255" i="2"/>
  <c r="BG255" i="2"/>
  <c r="BE255" i="2"/>
  <c r="T255" i="2"/>
  <c r="T254" i="2" s="1"/>
  <c r="R255" i="2"/>
  <c r="R254" i="2" s="1"/>
  <c r="P255" i="2"/>
  <c r="P254" i="2" s="1"/>
  <c r="BK255" i="2"/>
  <c r="BK254" i="2" s="1"/>
  <c r="J254" i="2" s="1"/>
  <c r="J68" i="2" s="1"/>
  <c r="J255" i="2"/>
  <c r="BF255" i="2" s="1"/>
  <c r="BI253" i="2"/>
  <c r="BH253" i="2"/>
  <c r="BG253" i="2"/>
  <c r="BE253" i="2"/>
  <c r="T253" i="2"/>
  <c r="R253" i="2"/>
  <c r="P253" i="2"/>
  <c r="BK253" i="2"/>
  <c r="J253" i="2"/>
  <c r="BF253" i="2" s="1"/>
  <c r="BI252" i="2"/>
  <c r="BH252" i="2"/>
  <c r="BG252" i="2"/>
  <c r="BF252" i="2"/>
  <c r="BE252" i="2"/>
  <c r="T252" i="2"/>
  <c r="R252" i="2"/>
  <c r="P252" i="2"/>
  <c r="BK252" i="2"/>
  <c r="J252" i="2"/>
  <c r="BI251" i="2"/>
  <c r="BH251" i="2"/>
  <c r="BG251" i="2"/>
  <c r="BE251" i="2"/>
  <c r="T251" i="2"/>
  <c r="R251" i="2"/>
  <c r="P251" i="2"/>
  <c r="BK251" i="2"/>
  <c r="J251" i="2"/>
  <c r="BF251" i="2" s="1"/>
  <c r="BI250" i="2"/>
  <c r="BH250" i="2"/>
  <c r="BG250" i="2"/>
  <c r="BE250" i="2"/>
  <c r="T250" i="2"/>
  <c r="T249" i="2" s="1"/>
  <c r="R250" i="2"/>
  <c r="R249" i="2" s="1"/>
  <c r="P250" i="2"/>
  <c r="P249" i="2" s="1"/>
  <c r="BK250" i="2"/>
  <c r="BK249" i="2" s="1"/>
  <c r="J249" i="2" s="1"/>
  <c r="J67" i="2" s="1"/>
  <c r="J250" i="2"/>
  <c r="BF250" i="2" s="1"/>
  <c r="BI247" i="2"/>
  <c r="BH247" i="2"/>
  <c r="BG247" i="2"/>
  <c r="BF247" i="2"/>
  <c r="BE247" i="2"/>
  <c r="T247" i="2"/>
  <c r="R247" i="2"/>
  <c r="P247" i="2"/>
  <c r="BK247" i="2"/>
  <c r="J247" i="2"/>
  <c r="BI246" i="2"/>
  <c r="BH246" i="2"/>
  <c r="BG246" i="2"/>
  <c r="BE246" i="2"/>
  <c r="T246" i="2"/>
  <c r="T245" i="2" s="1"/>
  <c r="R246" i="2"/>
  <c r="R245" i="2" s="1"/>
  <c r="P246" i="2"/>
  <c r="P245" i="2" s="1"/>
  <c r="BK246" i="2"/>
  <c r="BK245" i="2" s="1"/>
  <c r="J245" i="2" s="1"/>
  <c r="J66" i="2" s="1"/>
  <c r="J246" i="2"/>
  <c r="BF246" i="2" s="1"/>
  <c r="BI244" i="2"/>
  <c r="BH244" i="2"/>
  <c r="BG244" i="2"/>
  <c r="BE244" i="2"/>
  <c r="T244" i="2"/>
  <c r="R244" i="2"/>
  <c r="P244" i="2"/>
  <c r="BK244" i="2"/>
  <c r="J244" i="2"/>
  <c r="BF244" i="2" s="1"/>
  <c r="BI243" i="2"/>
  <c r="BH243" i="2"/>
  <c r="BG243" i="2"/>
  <c r="BE243" i="2"/>
  <c r="T243" i="2"/>
  <c r="T242" i="2" s="1"/>
  <c r="R243" i="2"/>
  <c r="R242" i="2" s="1"/>
  <c r="P243" i="2"/>
  <c r="P242" i="2" s="1"/>
  <c r="BK243" i="2"/>
  <c r="BK242" i="2" s="1"/>
  <c r="J242" i="2" s="1"/>
  <c r="J65" i="2" s="1"/>
  <c r="J243" i="2"/>
  <c r="BF243" i="2" s="1"/>
  <c r="BI241" i="2"/>
  <c r="BH241" i="2"/>
  <c r="BG241" i="2"/>
  <c r="BE241" i="2"/>
  <c r="T241" i="2"/>
  <c r="R241" i="2"/>
  <c r="P241" i="2"/>
  <c r="BK241" i="2"/>
  <c r="J241" i="2"/>
  <c r="BF241" i="2" s="1"/>
  <c r="BI239" i="2"/>
  <c r="BH239" i="2"/>
  <c r="BG239" i="2"/>
  <c r="BE239" i="2"/>
  <c r="T239" i="2"/>
  <c r="R239" i="2"/>
  <c r="P239" i="2"/>
  <c r="BK239" i="2"/>
  <c r="J239" i="2"/>
  <c r="BF239" i="2" s="1"/>
  <c r="BI238" i="2"/>
  <c r="BH238" i="2"/>
  <c r="BG238" i="2"/>
  <c r="BE238" i="2"/>
  <c r="T238" i="2"/>
  <c r="R238" i="2"/>
  <c r="P238" i="2"/>
  <c r="BK238" i="2"/>
  <c r="J238" i="2"/>
  <c r="BF238" i="2" s="1"/>
  <c r="BI235" i="2"/>
  <c r="BH235" i="2"/>
  <c r="BG235" i="2"/>
  <c r="BF235" i="2"/>
  <c r="BE235" i="2"/>
  <c r="T235" i="2"/>
  <c r="R235" i="2"/>
  <c r="P235" i="2"/>
  <c r="BK235" i="2"/>
  <c r="J235" i="2"/>
  <c r="BI234" i="2"/>
  <c r="BH234" i="2"/>
  <c r="BG234" i="2"/>
  <c r="BE234" i="2"/>
  <c r="T234" i="2"/>
  <c r="T233" i="2" s="1"/>
  <c r="R234" i="2"/>
  <c r="R233" i="2" s="1"/>
  <c r="P234" i="2"/>
  <c r="P233" i="2" s="1"/>
  <c r="BK234" i="2"/>
  <c r="BK233" i="2" s="1"/>
  <c r="J234" i="2"/>
  <c r="BF234" i="2" s="1"/>
  <c r="BI231" i="2"/>
  <c r="BH231" i="2"/>
  <c r="BG231" i="2"/>
  <c r="BF231" i="2"/>
  <c r="BE231" i="2"/>
  <c r="T231" i="2"/>
  <c r="T230" i="2" s="1"/>
  <c r="R231" i="2"/>
  <c r="R230" i="2" s="1"/>
  <c r="P231" i="2"/>
  <c r="P230" i="2" s="1"/>
  <c r="BK231" i="2"/>
  <c r="BK230" i="2" s="1"/>
  <c r="J230" i="2" s="1"/>
  <c r="J62" i="2" s="1"/>
  <c r="J231" i="2"/>
  <c r="BI229" i="2"/>
  <c r="BH229" i="2"/>
  <c r="BG229" i="2"/>
  <c r="BF229" i="2"/>
  <c r="BE229" i="2"/>
  <c r="T229" i="2"/>
  <c r="R229" i="2"/>
  <c r="P229" i="2"/>
  <c r="BK229" i="2"/>
  <c r="J229" i="2"/>
  <c r="BI227" i="2"/>
  <c r="BH227" i="2"/>
  <c r="BG227" i="2"/>
  <c r="BE227" i="2"/>
  <c r="T227" i="2"/>
  <c r="R227" i="2"/>
  <c r="P227" i="2"/>
  <c r="BK227" i="2"/>
  <c r="J227" i="2"/>
  <c r="BF227" i="2" s="1"/>
  <c r="BI226" i="2"/>
  <c r="BH226" i="2"/>
  <c r="BG226" i="2"/>
  <c r="BE226" i="2"/>
  <c r="T226" i="2"/>
  <c r="R226" i="2"/>
  <c r="P226" i="2"/>
  <c r="BK226" i="2"/>
  <c r="J226" i="2"/>
  <c r="BF226" i="2" s="1"/>
  <c r="BI225" i="2"/>
  <c r="BH225" i="2"/>
  <c r="BG225" i="2"/>
  <c r="BE225" i="2"/>
  <c r="T225" i="2"/>
  <c r="T224" i="2" s="1"/>
  <c r="R225" i="2"/>
  <c r="R224" i="2" s="1"/>
  <c r="P225" i="2"/>
  <c r="P224" i="2" s="1"/>
  <c r="BK225" i="2"/>
  <c r="BK224" i="2" s="1"/>
  <c r="J224" i="2" s="1"/>
  <c r="J61" i="2" s="1"/>
  <c r="J225" i="2"/>
  <c r="BF225" i="2" s="1"/>
  <c r="BI223" i="2"/>
  <c r="BH223" i="2"/>
  <c r="BG223" i="2"/>
  <c r="BE223" i="2"/>
  <c r="T223" i="2"/>
  <c r="R223" i="2"/>
  <c r="P223" i="2"/>
  <c r="BK223" i="2"/>
  <c r="J223" i="2"/>
  <c r="BF223" i="2" s="1"/>
  <c r="BI220" i="2"/>
  <c r="BH220" i="2"/>
  <c r="BG220" i="2"/>
  <c r="BE220" i="2"/>
  <c r="T220" i="2"/>
  <c r="R220" i="2"/>
  <c r="P220" i="2"/>
  <c r="BK220" i="2"/>
  <c r="J220" i="2"/>
  <c r="BF220" i="2" s="1"/>
  <c r="BI217" i="2"/>
  <c r="BH217" i="2"/>
  <c r="BG217" i="2"/>
  <c r="BE217" i="2"/>
  <c r="T217" i="2"/>
  <c r="R217" i="2"/>
  <c r="P217" i="2"/>
  <c r="BK217" i="2"/>
  <c r="J217" i="2"/>
  <c r="BF217" i="2" s="1"/>
  <c r="BI214" i="2"/>
  <c r="BH214" i="2"/>
  <c r="BG214" i="2"/>
  <c r="BF214" i="2"/>
  <c r="BE214" i="2"/>
  <c r="T214" i="2"/>
  <c r="R214" i="2"/>
  <c r="P214" i="2"/>
  <c r="BK214" i="2"/>
  <c r="J214" i="2"/>
  <c r="BI211" i="2"/>
  <c r="BH211" i="2"/>
  <c r="BG211" i="2"/>
  <c r="BE211" i="2"/>
  <c r="T211" i="2"/>
  <c r="R211" i="2"/>
  <c r="P211" i="2"/>
  <c r="BK211" i="2"/>
  <c r="J211" i="2"/>
  <c r="BF211" i="2" s="1"/>
  <c r="BI208" i="2"/>
  <c r="BH208" i="2"/>
  <c r="BG208" i="2"/>
  <c r="BE208" i="2"/>
  <c r="T208" i="2"/>
  <c r="R208" i="2"/>
  <c r="P208" i="2"/>
  <c r="BK208" i="2"/>
  <c r="J208" i="2"/>
  <c r="BF208" i="2" s="1"/>
  <c r="BI205" i="2"/>
  <c r="BH205" i="2"/>
  <c r="BG205" i="2"/>
  <c r="BE205" i="2"/>
  <c r="T205" i="2"/>
  <c r="R205" i="2"/>
  <c r="P205" i="2"/>
  <c r="BK205" i="2"/>
  <c r="J205" i="2"/>
  <c r="BF205" i="2" s="1"/>
  <c r="BI201" i="2"/>
  <c r="BH201" i="2"/>
  <c r="BG201" i="2"/>
  <c r="BF201" i="2"/>
  <c r="BE201" i="2"/>
  <c r="T201" i="2"/>
  <c r="R201" i="2"/>
  <c r="P201" i="2"/>
  <c r="BK201" i="2"/>
  <c r="J201" i="2"/>
  <c r="BI197" i="2"/>
  <c r="BH197" i="2"/>
  <c r="BG197" i="2"/>
  <c r="BE197" i="2"/>
  <c r="T197" i="2"/>
  <c r="R197" i="2"/>
  <c r="P197" i="2"/>
  <c r="BK197" i="2"/>
  <c r="J197" i="2"/>
  <c r="BF197" i="2" s="1"/>
  <c r="BI194" i="2"/>
  <c r="BH194" i="2"/>
  <c r="BG194" i="2"/>
  <c r="BE194" i="2"/>
  <c r="T194" i="2"/>
  <c r="R194" i="2"/>
  <c r="P194" i="2"/>
  <c r="BK194" i="2"/>
  <c r="J194" i="2"/>
  <c r="BF194" i="2" s="1"/>
  <c r="BI191" i="2"/>
  <c r="BH191" i="2"/>
  <c r="BG191" i="2"/>
  <c r="BE191" i="2"/>
  <c r="T191" i="2"/>
  <c r="R191" i="2"/>
  <c r="P191" i="2"/>
  <c r="BK191" i="2"/>
  <c r="J191" i="2"/>
  <c r="BF191" i="2" s="1"/>
  <c r="BI190" i="2"/>
  <c r="BH190" i="2"/>
  <c r="BG190" i="2"/>
  <c r="BF190" i="2"/>
  <c r="BE190" i="2"/>
  <c r="T190" i="2"/>
  <c r="R190" i="2"/>
  <c r="P190" i="2"/>
  <c r="BK190" i="2"/>
  <c r="J190" i="2"/>
  <c r="BI189" i="2"/>
  <c r="BH189" i="2"/>
  <c r="BG189" i="2"/>
  <c r="BE189" i="2"/>
  <c r="T189" i="2"/>
  <c r="R189" i="2"/>
  <c r="P189" i="2"/>
  <c r="BK189" i="2"/>
  <c r="J189" i="2"/>
  <c r="BF189" i="2" s="1"/>
  <c r="BI188" i="2"/>
  <c r="BH188" i="2"/>
  <c r="BG188" i="2"/>
  <c r="BE188" i="2"/>
  <c r="T188" i="2"/>
  <c r="R188" i="2"/>
  <c r="P188" i="2"/>
  <c r="BK188" i="2"/>
  <c r="J188" i="2"/>
  <c r="BF188" i="2" s="1"/>
  <c r="BI187" i="2"/>
  <c r="BH187" i="2"/>
  <c r="BG187" i="2"/>
  <c r="BE187" i="2"/>
  <c r="T187" i="2"/>
  <c r="R187" i="2"/>
  <c r="P187" i="2"/>
  <c r="BK187" i="2"/>
  <c r="J187" i="2"/>
  <c r="BF187" i="2" s="1"/>
  <c r="BI186" i="2"/>
  <c r="BH186" i="2"/>
  <c r="BG186" i="2"/>
  <c r="BF186" i="2"/>
  <c r="BE186" i="2"/>
  <c r="T186" i="2"/>
  <c r="R186" i="2"/>
  <c r="P186" i="2"/>
  <c r="BK186" i="2"/>
  <c r="J186" i="2"/>
  <c r="BI185" i="2"/>
  <c r="BH185" i="2"/>
  <c r="BG185" i="2"/>
  <c r="BE185" i="2"/>
  <c r="T185" i="2"/>
  <c r="R185" i="2"/>
  <c r="P185" i="2"/>
  <c r="BK185" i="2"/>
  <c r="J185" i="2"/>
  <c r="BF185" i="2" s="1"/>
  <c r="BI183" i="2"/>
  <c r="BH183" i="2"/>
  <c r="BG183" i="2"/>
  <c r="BF183" i="2"/>
  <c r="BE183" i="2"/>
  <c r="T183" i="2"/>
  <c r="R183" i="2"/>
  <c r="P183" i="2"/>
  <c r="BK183" i="2"/>
  <c r="J183" i="2"/>
  <c r="BI180" i="2"/>
  <c r="BH180" i="2"/>
  <c r="BG180" i="2"/>
  <c r="BE180" i="2"/>
  <c r="T180" i="2"/>
  <c r="T179" i="2" s="1"/>
  <c r="R180" i="2"/>
  <c r="R179" i="2" s="1"/>
  <c r="P180" i="2"/>
  <c r="P179" i="2" s="1"/>
  <c r="BK180" i="2"/>
  <c r="BK179" i="2" s="1"/>
  <c r="J179" i="2" s="1"/>
  <c r="J60" i="2" s="1"/>
  <c r="J180" i="2"/>
  <c r="BF180" i="2" s="1"/>
  <c r="BI175" i="2"/>
  <c r="BH175" i="2"/>
  <c r="BG175" i="2"/>
  <c r="BF175" i="2"/>
  <c r="BE175" i="2"/>
  <c r="T175" i="2"/>
  <c r="R175" i="2"/>
  <c r="P175" i="2"/>
  <c r="BK175" i="2"/>
  <c r="J175" i="2"/>
  <c r="BI174" i="2"/>
  <c r="BH174" i="2"/>
  <c r="BG174" i="2"/>
  <c r="BE174" i="2"/>
  <c r="T174" i="2"/>
  <c r="R174" i="2"/>
  <c r="P174" i="2"/>
  <c r="BK174" i="2"/>
  <c r="J174" i="2"/>
  <c r="BF174" i="2" s="1"/>
  <c r="BI168" i="2"/>
  <c r="BH168" i="2"/>
  <c r="BG168" i="2"/>
  <c r="BE168" i="2"/>
  <c r="T168" i="2"/>
  <c r="R168" i="2"/>
  <c r="P168" i="2"/>
  <c r="BK168" i="2"/>
  <c r="J168" i="2"/>
  <c r="BF168" i="2" s="1"/>
  <c r="BI167" i="2"/>
  <c r="BH167" i="2"/>
  <c r="BG167" i="2"/>
  <c r="BE167" i="2"/>
  <c r="T167" i="2"/>
  <c r="R167" i="2"/>
  <c r="P167" i="2"/>
  <c r="BK167" i="2"/>
  <c r="J167" i="2"/>
  <c r="BF167" i="2" s="1"/>
  <c r="BI164" i="2"/>
  <c r="BH164" i="2"/>
  <c r="BG164" i="2"/>
  <c r="BF164" i="2"/>
  <c r="BE164" i="2"/>
  <c r="T164" i="2"/>
  <c r="R164" i="2"/>
  <c r="P164" i="2"/>
  <c r="BK164" i="2"/>
  <c r="J164" i="2"/>
  <c r="BI162" i="2"/>
  <c r="BH162" i="2"/>
  <c r="BG162" i="2"/>
  <c r="BE162" i="2"/>
  <c r="T162" i="2"/>
  <c r="R162" i="2"/>
  <c r="P162" i="2"/>
  <c r="BK162" i="2"/>
  <c r="J162" i="2"/>
  <c r="BF162" i="2" s="1"/>
  <c r="BI159" i="2"/>
  <c r="BH159" i="2"/>
  <c r="BG159" i="2"/>
  <c r="BE159" i="2"/>
  <c r="T159" i="2"/>
  <c r="R159" i="2"/>
  <c r="P159" i="2"/>
  <c r="BK159" i="2"/>
  <c r="J159" i="2"/>
  <c r="BF159" i="2" s="1"/>
  <c r="BI157" i="2"/>
  <c r="BH157" i="2"/>
  <c r="BG157" i="2"/>
  <c r="BE157" i="2"/>
  <c r="T157" i="2"/>
  <c r="R157" i="2"/>
  <c r="P157" i="2"/>
  <c r="BK157" i="2"/>
  <c r="J157" i="2"/>
  <c r="BF157" i="2" s="1"/>
  <c r="BI154" i="2"/>
  <c r="BH154" i="2"/>
  <c r="BG154" i="2"/>
  <c r="BF154" i="2"/>
  <c r="BE154" i="2"/>
  <c r="T154" i="2"/>
  <c r="R154" i="2"/>
  <c r="P154" i="2"/>
  <c r="BK154" i="2"/>
  <c r="J154" i="2"/>
  <c r="BI152" i="2"/>
  <c r="BH152" i="2"/>
  <c r="BG152" i="2"/>
  <c r="BE152" i="2"/>
  <c r="T152" i="2"/>
  <c r="R152" i="2"/>
  <c r="P152" i="2"/>
  <c r="BK152" i="2"/>
  <c r="J152" i="2"/>
  <c r="BF152" i="2" s="1"/>
  <c r="BI148" i="2"/>
  <c r="BH148" i="2"/>
  <c r="BG148" i="2"/>
  <c r="BE148" i="2"/>
  <c r="T148" i="2"/>
  <c r="R148" i="2"/>
  <c r="P148" i="2"/>
  <c r="BK148" i="2"/>
  <c r="J148" i="2"/>
  <c r="BF148" i="2" s="1"/>
  <c r="BI146" i="2"/>
  <c r="BH146" i="2"/>
  <c r="BG146" i="2"/>
  <c r="BE146" i="2"/>
  <c r="T146" i="2"/>
  <c r="R146" i="2"/>
  <c r="P146" i="2"/>
  <c r="BK146" i="2"/>
  <c r="J146" i="2"/>
  <c r="BF146" i="2" s="1"/>
  <c r="BI143" i="2"/>
  <c r="BH143" i="2"/>
  <c r="BG143" i="2"/>
  <c r="BF143" i="2"/>
  <c r="BE143" i="2"/>
  <c r="T143" i="2"/>
  <c r="R143" i="2"/>
  <c r="P143" i="2"/>
  <c r="BK143" i="2"/>
  <c r="J143" i="2"/>
  <c r="BI139" i="2"/>
  <c r="BH139" i="2"/>
  <c r="BG139" i="2"/>
  <c r="BE139" i="2"/>
  <c r="T139" i="2"/>
  <c r="R139" i="2"/>
  <c r="P139" i="2"/>
  <c r="BK139" i="2"/>
  <c r="J139" i="2"/>
  <c r="BF139" i="2" s="1"/>
  <c r="BI136" i="2"/>
  <c r="BH136" i="2"/>
  <c r="BG136" i="2"/>
  <c r="BE136" i="2"/>
  <c r="T136" i="2"/>
  <c r="R136" i="2"/>
  <c r="P136" i="2"/>
  <c r="BK136" i="2"/>
  <c r="J136" i="2"/>
  <c r="BF136" i="2" s="1"/>
  <c r="BI133" i="2"/>
  <c r="BH133" i="2"/>
  <c r="BG133" i="2"/>
  <c r="BE133" i="2"/>
  <c r="T133" i="2"/>
  <c r="R133" i="2"/>
  <c r="P133" i="2"/>
  <c r="BK133" i="2"/>
  <c r="J133" i="2"/>
  <c r="BF133" i="2" s="1"/>
  <c r="BI130" i="2"/>
  <c r="BH130" i="2"/>
  <c r="BG130" i="2"/>
  <c r="BF130" i="2"/>
  <c r="BE130" i="2"/>
  <c r="T130" i="2"/>
  <c r="R130" i="2"/>
  <c r="P130" i="2"/>
  <c r="BK130" i="2"/>
  <c r="J130" i="2"/>
  <c r="BI127" i="2"/>
  <c r="BH127" i="2"/>
  <c r="BG127" i="2"/>
  <c r="BE127" i="2"/>
  <c r="T127" i="2"/>
  <c r="R127" i="2"/>
  <c r="P127" i="2"/>
  <c r="BK127" i="2"/>
  <c r="J127" i="2"/>
  <c r="BF127" i="2" s="1"/>
  <c r="BI124" i="2"/>
  <c r="BH124" i="2"/>
  <c r="BG124" i="2"/>
  <c r="BE124" i="2"/>
  <c r="T124" i="2"/>
  <c r="R124" i="2"/>
  <c r="P124" i="2"/>
  <c r="BK124" i="2"/>
  <c r="J124" i="2"/>
  <c r="BF124" i="2" s="1"/>
  <c r="BI119" i="2"/>
  <c r="BH119" i="2"/>
  <c r="BG119" i="2"/>
  <c r="BE119" i="2"/>
  <c r="T119" i="2"/>
  <c r="R119" i="2"/>
  <c r="P119" i="2"/>
  <c r="BK119" i="2"/>
  <c r="J119" i="2"/>
  <c r="BF119" i="2" s="1"/>
  <c r="BI118" i="2"/>
  <c r="BH118" i="2"/>
  <c r="BG118" i="2"/>
  <c r="BF118" i="2"/>
  <c r="BE118" i="2"/>
  <c r="T118" i="2"/>
  <c r="R118" i="2"/>
  <c r="P118" i="2"/>
  <c r="BK118" i="2"/>
  <c r="J118" i="2"/>
  <c r="BI115" i="2"/>
  <c r="BH115" i="2"/>
  <c r="BG115" i="2"/>
  <c r="BE115" i="2"/>
  <c r="T115" i="2"/>
  <c r="R115" i="2"/>
  <c r="P115" i="2"/>
  <c r="BK115" i="2"/>
  <c r="J115" i="2"/>
  <c r="BF115" i="2" s="1"/>
  <c r="BI112" i="2"/>
  <c r="BH112" i="2"/>
  <c r="BG112" i="2"/>
  <c r="BE112" i="2"/>
  <c r="T112" i="2"/>
  <c r="R112" i="2"/>
  <c r="P112" i="2"/>
  <c r="BK112" i="2"/>
  <c r="J112" i="2"/>
  <c r="BF112" i="2" s="1"/>
  <c r="BI111" i="2"/>
  <c r="BH111" i="2"/>
  <c r="BG111" i="2"/>
  <c r="BE111" i="2"/>
  <c r="T111" i="2"/>
  <c r="R111" i="2"/>
  <c r="P111" i="2"/>
  <c r="BK111" i="2"/>
  <c r="J111" i="2"/>
  <c r="BF111" i="2" s="1"/>
  <c r="BI110" i="2"/>
  <c r="BH110" i="2"/>
  <c r="BG110" i="2"/>
  <c r="BF110" i="2"/>
  <c r="BE110" i="2"/>
  <c r="T110" i="2"/>
  <c r="T109" i="2" s="1"/>
  <c r="R110" i="2"/>
  <c r="R109" i="2" s="1"/>
  <c r="P110" i="2"/>
  <c r="P109" i="2" s="1"/>
  <c r="BK110" i="2"/>
  <c r="BK109" i="2" s="1"/>
  <c r="J109" i="2" s="1"/>
  <c r="J59" i="2" s="1"/>
  <c r="J110" i="2"/>
  <c r="BI106" i="2"/>
  <c r="F34" i="2" s="1"/>
  <c r="BD52" i="1" s="1"/>
  <c r="BD51" i="1" s="1"/>
  <c r="W30" i="1" s="1"/>
  <c r="BH106" i="2"/>
  <c r="F33" i="2" s="1"/>
  <c r="BC52" i="1" s="1"/>
  <c r="BC51" i="1" s="1"/>
  <c r="BG106" i="2"/>
  <c r="F32" i="2" s="1"/>
  <c r="BB52" i="1" s="1"/>
  <c r="BB51" i="1" s="1"/>
  <c r="BF106" i="2"/>
  <c r="BE106" i="2"/>
  <c r="J30" i="2" s="1"/>
  <c r="AV52" i="1" s="1"/>
  <c r="T106" i="2"/>
  <c r="T105" i="2" s="1"/>
  <c r="R106" i="2"/>
  <c r="R105" i="2" s="1"/>
  <c r="P106" i="2"/>
  <c r="P105" i="2" s="1"/>
  <c r="P104" i="2" s="1"/>
  <c r="BK106" i="2"/>
  <c r="BK105" i="2" s="1"/>
  <c r="J106" i="2"/>
  <c r="J99" i="2"/>
  <c r="F99" i="2"/>
  <c r="J97" i="2"/>
  <c r="F97" i="2"/>
  <c r="E95" i="2"/>
  <c r="J51" i="2"/>
  <c r="F51" i="2"/>
  <c r="F49" i="2"/>
  <c r="E47" i="2"/>
  <c r="J18" i="2"/>
  <c r="E18" i="2"/>
  <c r="F52" i="2" s="1"/>
  <c r="J17" i="2"/>
  <c r="J12" i="2"/>
  <c r="J49" i="2" s="1"/>
  <c r="E7" i="2"/>
  <c r="E45" i="2" s="1"/>
  <c r="AS51" i="1"/>
  <c r="L47" i="1"/>
  <c r="AM46" i="1"/>
  <c r="L46" i="1"/>
  <c r="AM44" i="1"/>
  <c r="L44" i="1"/>
  <c r="L42" i="1"/>
  <c r="L41" i="1"/>
  <c r="R104" i="2" l="1"/>
  <c r="P232" i="2"/>
  <c r="P103" i="2" s="1"/>
  <c r="AU52" i="1" s="1"/>
  <c r="AU51" i="1" s="1"/>
  <c r="T104" i="2"/>
  <c r="T103" i="2" s="1"/>
  <c r="R232" i="2"/>
  <c r="T346" i="2"/>
  <c r="P346" i="2"/>
  <c r="T232" i="2"/>
  <c r="BK232" i="2"/>
  <c r="J232" i="2" s="1"/>
  <c r="J63" i="2" s="1"/>
  <c r="J233" i="2"/>
  <c r="J64" i="2" s="1"/>
  <c r="J31" i="2"/>
  <c r="AW52" i="1" s="1"/>
  <c r="AT52" i="1" s="1"/>
  <c r="W28" i="1"/>
  <c r="AX51" i="1"/>
  <c r="W29" i="1"/>
  <c r="AY51" i="1"/>
  <c r="J105" i="2"/>
  <c r="J58" i="2" s="1"/>
  <c r="BK104" i="2"/>
  <c r="BK346" i="2"/>
  <c r="J346" i="2" s="1"/>
  <c r="J79" i="2" s="1"/>
  <c r="J347" i="2"/>
  <c r="J80" i="2" s="1"/>
  <c r="F30" i="2"/>
  <c r="AZ52" i="1" s="1"/>
  <c r="AZ51" i="1" s="1"/>
  <c r="F31" i="2"/>
  <c r="BA52" i="1" s="1"/>
  <c r="BA51" i="1" s="1"/>
  <c r="F100" i="2"/>
  <c r="E93" i="2"/>
  <c r="AW51" i="1" l="1"/>
  <c r="AK27" i="1" s="1"/>
  <c r="W27" i="1"/>
  <c r="W26" i="1"/>
  <c r="AV51" i="1"/>
  <c r="BK103" i="2"/>
  <c r="J103" i="2" s="1"/>
  <c r="J104" i="2"/>
  <c r="J57" i="2" s="1"/>
  <c r="R103" i="2"/>
  <c r="J27" i="2" l="1"/>
  <c r="J56" i="2"/>
  <c r="AT51" i="1"/>
  <c r="AK26" i="1"/>
  <c r="J36" i="2" l="1"/>
  <c r="AG52" i="1"/>
  <c r="AG51" i="1" l="1"/>
  <c r="AN52" i="1"/>
  <c r="AK23" i="1" l="1"/>
  <c r="AK32" i="1" s="1"/>
  <c r="AN51" i="1"/>
</calcChain>
</file>

<file path=xl/sharedStrings.xml><?xml version="1.0" encoding="utf-8"?>
<sst xmlns="http://schemas.openxmlformats.org/spreadsheetml/2006/main" count="3619" uniqueCount="942">
  <si>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</si>
  <si>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</si>
  <si>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</si>
  <si>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</si>
  <si>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</si>
  <si>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</si>
  <si>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</si>
  <si>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{190f8c07-7906-4fec-b75a-2be33e53d31f}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</si>
  <si>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</si>
  <si>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</si>
  <si>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</si>
  <si>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</si>
  <si>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</si>
  <si>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</si>
  <si>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</si>
  <si>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</si>
  <si>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0012016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</si>
  <si>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</si>
  <si>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</si>
  <si>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Bytový dům Velké Hamry 433</t>
  </si>
  <si>
    <t>0,1</t>
  </si>
  <si>
    <t>KSO:</t>
  </si>
  <si>
    <t>803 42 12</t>
  </si>
  <si>
    <t>CC-CZ:</t>
  </si>
  <si>
    <t>11221</t>
  </si>
  <si>
    <t>1</t>
  </si>
  <si>
    <t>Místo:</t>
  </si>
  <si>
    <t>Velké Hamry</t>
  </si>
  <si>
    <t>Datum:</t>
  </si>
  <si>
    <t>13.12.2016</t>
  </si>
  <si>
    <t>10</t>
  </si>
  <si>
    <t>100</t>
  </si>
  <si>
    <t>Zadavatel:</t>
  </si>
  <si>
    <t>IČ:</t>
  </si>
  <si>
    <t>00262595</t>
  </si>
  <si>
    <t>Město Velké Hamry</t>
  </si>
  <si>
    <t>DIČ:</t>
  </si>
  <si>
    <t>CZ00262595</t>
  </si>
  <si>
    <t>Uchazeč:</t>
  </si>
  <si>
    <t>Vyplň údaj</t>
  </si>
  <si>
    <t>Projektant:</t>
  </si>
  <si>
    <t>28480970</t>
  </si>
  <si>
    <t>Comfort space, a.s.</t>
  </si>
  <si>
    <t>CZ28480970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</si>
  <si>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</si>
  <si>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</si>
  <si>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</si>
  <si>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</si>
  <si>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</si>
  <si>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</si>
  <si>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</si>
  <si>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</si>
  <si>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</si>
  <si>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</si>
  <si>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</si>
  <si>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</si>
  <si>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</si>
  <si>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</si>
  <si>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</si>
  <si>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</si>
  <si>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</si>
  <si>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</si>
  <si>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</si>
  <si>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</si>
  <si>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</si>
  <si>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</si>
  <si>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</si>
  <si>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</si>
  <si>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</si>
  <si>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</si>
  <si>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</si>
  <si>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</si>
  <si>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</si>
  <si>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</si>
  <si>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</si>
  <si>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</si>
  <si>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</si>
  <si>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</si>
  <si>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</si>
  <si>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/>
  </si>
  <si>
    <t>D</t>
  </si>
  <si>
    <t>0</t>
  </si>
  <si>
    <t>###NOIMPORT###</t>
  </si>
  <si>
    <t>IMPORT</t>
  </si>
  <si>
    <t>{00000000-0000-0000-0000-000000000000}</t>
  </si>
  <si>
    <t>/</t>
  </si>
  <si>
    <t>658</t>
  </si>
  <si>
    <t>STA</t>
  </si>
  <si>
    <t>{cc7e9de5-f835-4782-8af3-a97ec682b46b}</t>
  </si>
  <si>
    <t>803 41 12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</si>
  <si>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</si>
  <si>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</si>
  <si>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</si>
  <si>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</si>
  <si>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</si>
  <si>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</si>
  <si>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</si>
  <si>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658 - Bytový dům Velké Hamry 433</t>
  </si>
  <si>
    <t>Soupis prací je sestaven za využití položek CS ÚRS. Cenové a technické podmínky položek CS ÚRS, které nejsou uvedeny v soupisu prací (tzv. úvodní části katalogů) jsou neomezeně dílkově k dispozici na www.cs-urs.cz. Položky soupisu prací, které nemají ve sloupci "Cenová soustava" uveden žádný údaj, nepochází z CS ÚRS._x000D_
Je-li v kontrolním rozpočtu nebo v soupisu prací uvedena v kolonce ,,Název položky" obchodní značka jakéhokoliv materiálu nebo výrobku, má tento název pouze informativní charakter.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</si>
  <si>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</si>
  <si>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</si>
  <si>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</si>
  <si>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</si>
  <si>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</si>
  <si>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</si>
  <si>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</si>
  <si>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</si>
  <si>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</si>
  <si>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</si>
  <si>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</si>
  <si>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</si>
  <si>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</si>
  <si>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</si>
  <si>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</si>
  <si>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</si>
  <si>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732 - Ústřední vytápění - strojovny</t>
  </si>
  <si>
    <t xml:space="preserve">    735 - Ústřední vytápění - otopná tělesa</t>
  </si>
  <si>
    <t xml:space="preserve">    741 - Elektromontáže - vzdušné vedení</t>
  </si>
  <si>
    <t xml:space="preserve">    743 - Elektromontáže - hrubá montáž</t>
  </si>
  <si>
    <t xml:space="preserve">    762 - Konstrukce tesařské</t>
  </si>
  <si>
    <t xml:space="preserve">    766 - Konstrukce truhlářské</t>
  </si>
  <si>
    <t xml:space="preserve">    771 - Podlahy z dlaždic</t>
  </si>
  <si>
    <t xml:space="preserve">    775 - Podlahy skládané</t>
  </si>
  <si>
    <t xml:space="preserve">    781 - Dokončovací práce - obklady</t>
  </si>
  <si>
    <t xml:space="preserve">    784 - Dokončovací práce - malby a tapety</t>
  </si>
  <si>
    <t>HZS - Hodinové zúčtovací sazby</t>
  </si>
  <si>
    <t>VRN - Vedlejší rozpočtové náklady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</si>
  <si>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</si>
  <si>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</si>
  <si>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</si>
  <si>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VRN8 - Přesun stavebních kapacit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</si>
  <si>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</si>
  <si>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</si>
  <si>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</si>
  <si>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</si>
  <si>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</si>
  <si>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</si>
  <si>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</si>
  <si>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</si>
  <si>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</si>
  <si>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</si>
  <si>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</si>
  <si>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</si>
  <si>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</si>
  <si>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</si>
  <si>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</si>
  <si>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</si>
  <si>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</si>
  <si>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3</t>
  </si>
  <si>
    <t>Svislé a kompletní konstrukce</t>
  </si>
  <si>
    <t>K</t>
  </si>
  <si>
    <t>342272523</t>
  </si>
  <si>
    <t>Příčky z pórobetonových přesných příčkovek (YTONG) hladkých, objemové hmotnosti 500 kg/m3 na tenké maltové lože, tloušťky příčky 150 mm</t>
  </si>
  <si>
    <t>m2</t>
  </si>
  <si>
    <t>CS ÚRS 2016 01</t>
  </si>
  <si>
    <t>4</t>
  </si>
  <si>
    <t>2</t>
  </si>
  <si>
    <t>872027224</t>
  </si>
  <si>
    <t>VV</t>
  </si>
  <si>
    <t>(0,8*2+0,8*2+0,9*2,82+1,7*2,82+3,5*2,82)*2</t>
  </si>
  <si>
    <t>True</t>
  </si>
  <si>
    <t>Součet</t>
  </si>
  <si>
    <t>6</t>
  </si>
  <si>
    <t>Úpravy povrchů, podlahy a osazování výplní</t>
  </si>
  <si>
    <t>611321141</t>
  </si>
  <si>
    <t>Omítka vápenocementová vnitřních ploch nanášená ručně dvouvrstvá, tloušťky jádrové omítky do 10 mm a tloušťky štuku do 3 mm štuková vodorovných konstrukcí stropů rovných</t>
  </si>
  <si>
    <t>-173178880</t>
  </si>
  <si>
    <t>611325412</t>
  </si>
  <si>
    <t>Oprava vápenocementové nebo vápenné omítky vnitřních ploch hladké, tloušťky do 20 mm stropů, v rozsahu opravované plochy přes 10 do 30%</t>
  </si>
  <si>
    <t>561492804</t>
  </si>
  <si>
    <t>612142001</t>
  </si>
  <si>
    <t>Potažení vnitřních ploch pletivem v ploše nebo pruzích, na plném podkladu sklovláknitým vtlačením do tmelu stěn</t>
  </si>
  <si>
    <t>279914196</t>
  </si>
  <si>
    <t>40,804*2</t>
  </si>
  <si>
    <t>5</t>
  </si>
  <si>
    <t>612321141</t>
  </si>
  <si>
    <t>Omítka vápenocementová vnitřních ploch nanášená ručně dvouvrstvá, tloušťky jádrové omítky do 10 mm a tloušťky štuku do 3 mm štuková svislých konstrukcí stěn</t>
  </si>
  <si>
    <t>-1178794073</t>
  </si>
  <si>
    <t>440,258+81,608</t>
  </si>
  <si>
    <t>612325412</t>
  </si>
  <si>
    <t>Oprava vápenocementové nebo vápenné omítky vnitřních ploch hladké, tloušťky do 20 mm stěn, v rozsahu opravované plochy přes 10 do 30%</t>
  </si>
  <si>
    <t>1020577886</t>
  </si>
  <si>
    <t>7</t>
  </si>
  <si>
    <t>619995001</t>
  </si>
  <si>
    <t>Začištění omítek (s dodáním hmot) kolem oken, dveří, podlah, obkladů apod.</t>
  </si>
  <si>
    <t>m</t>
  </si>
  <si>
    <t>-1926938463</t>
  </si>
  <si>
    <t>2*(0,45*2+0,85*2)+8*(0,66*2+1,33*2)+2*(0,5*2+0,5*2)+2*(0,82*2+1,62*2)</t>
  </si>
  <si>
    <t>6*(0,62*2+0,62*2)+5*(0,62*2+0,4*2)+2*(0,9*2+0,9*2)</t>
  </si>
  <si>
    <t>1,97*2+1+1,3+2*2</t>
  </si>
  <si>
    <t>8</t>
  </si>
  <si>
    <t>622143004</t>
  </si>
  <si>
    <t>Montáž omítkových profilů plastových nebo pozinkovaných, upevněných vtlačením do podkladní vrstvy nebo přibitím začišťovacích samolepících (APU lišty)</t>
  </si>
  <si>
    <t>-1732868754</t>
  </si>
  <si>
    <t>50,8*2+32,28+10,24-52,5+4*(1,66+1,33*2)+8*(0,45+0,85*2)</t>
  </si>
  <si>
    <t>9</t>
  </si>
  <si>
    <t>M</t>
  </si>
  <si>
    <t>590514760</t>
  </si>
  <si>
    <t>Kontaktní zateplovací systémy příslušenství kontaktních zateplovacích systémů profil okenní začišťovací s tkaninou 9 mm/2,4 m</t>
  </si>
  <si>
    <t>1378993983</t>
  </si>
  <si>
    <t>P</t>
  </si>
  <si>
    <t>Poznámka k položce:
délka 2,4 m, přesah tkaniny 100 mm</t>
  </si>
  <si>
    <t>126,1*1,05 'Přepočtené koeficientem množství</t>
  </si>
  <si>
    <t>622211021</t>
  </si>
  <si>
    <t>Montáž kontaktního zateplení z polystyrenových desek nebo z kombinovaných desek na vnější stěny, tloušťky desek přes 80 do 120 mm</t>
  </si>
  <si>
    <t>-1782972536</t>
  </si>
  <si>
    <t>491,372-58,905</t>
  </si>
  <si>
    <t>11</t>
  </si>
  <si>
    <t>283760400</t>
  </si>
  <si>
    <t>Desky z lehčených plastů desky  polystyrénové fasádní - speciální Isover EPS GreyWall 1000 x 500 x 120 mm</t>
  </si>
  <si>
    <t>917563755</t>
  </si>
  <si>
    <t>Poznámka k položce:
lambda=0,032 [W / m K]</t>
  </si>
  <si>
    <t>432,467*1,02 'Přepočtené koeficientem množství</t>
  </si>
  <si>
    <t>12</t>
  </si>
  <si>
    <t>622212051</t>
  </si>
  <si>
    <t>Montáž kontaktního zateplení vnějšího ostění nebo nadpraží z polystyrenových desek hloubky špalet přes 200 do 400 mm, tloušťky desek do 40 mm</t>
  </si>
  <si>
    <t>-1296270277</t>
  </si>
  <si>
    <t>126,1+52,5</t>
  </si>
  <si>
    <t>13</t>
  </si>
  <si>
    <t>283760320</t>
  </si>
  <si>
    <t>Desky z lehčených plastů desky  polystyrénové fasádní - speciální Isover EPS GreyWall 1000 x 500 x 40 mm</t>
  </si>
  <si>
    <t>140150682</t>
  </si>
  <si>
    <t>178,5*0,33</t>
  </si>
  <si>
    <t>14</t>
  </si>
  <si>
    <t>622252001</t>
  </si>
  <si>
    <t>Montáž lišt kontaktního zateplení zakládacích soklových připevněných hmoždinkami</t>
  </si>
  <si>
    <t>-507860545</t>
  </si>
  <si>
    <t>22,565*2+11,71*2+4*1,9</t>
  </si>
  <si>
    <t>590516490</t>
  </si>
  <si>
    <t>Kontaktní zateplovací systémy příslušenství kontaktních zateplovacích systémů lišty soklové  - zakládací spodní profil U - Form s okapničkou, Al, délka 200 cm U 12 cm  0,95/200</t>
  </si>
  <si>
    <t>-746597228</t>
  </si>
  <si>
    <t>76,15*1,05 'Přepočtené koeficientem množství</t>
  </si>
  <si>
    <t>16</t>
  </si>
  <si>
    <t>622252002</t>
  </si>
  <si>
    <t>Montáž lišt kontaktního zateplení ostatních stěnových, dilatačních apod. lepených do tmelu</t>
  </si>
  <si>
    <t>-499404299</t>
  </si>
  <si>
    <t>126,1-54,8</t>
  </si>
  <si>
    <t>8*7,228</t>
  </si>
  <si>
    <t>17</t>
  </si>
  <si>
    <t>590514840</t>
  </si>
  <si>
    <t>Kontaktní zateplovací systémy příslušenství kontaktních zateplovacích systémů lišta rohová s tkaninou - rohovník  2,5m PVC 10/10 cm</t>
  </si>
  <si>
    <t>-1339271429</t>
  </si>
  <si>
    <t>129,124*1,05 'Přepočtené koeficientem množství</t>
  </si>
  <si>
    <t>18</t>
  </si>
  <si>
    <t>1968099571</t>
  </si>
  <si>
    <t>52,5+1,3+1</t>
  </si>
  <si>
    <t>19</t>
  </si>
  <si>
    <t>590515100</t>
  </si>
  <si>
    <t>Kontaktní zateplovací systémy příslušenství kontaktních zateplovacích systémů profil okenní s nepřiznanou okapnicí - LTU plast 2,0 m</t>
  </si>
  <si>
    <t>186932039</t>
  </si>
  <si>
    <t>54,8*1,05 'Přepočtené koeficientem množství</t>
  </si>
  <si>
    <t>20</t>
  </si>
  <si>
    <t>1286449541</t>
  </si>
  <si>
    <t>6*0,62+5*0,62+2*0,9+(2*0,45+8*1,66+2*0,5+2*0,82)*2+4*1,66+8*0,45</t>
  </si>
  <si>
    <t>590515120</t>
  </si>
  <si>
    <t>Kontaktní zateplovací systémy příslušenství kontaktních zateplovacích systémů profil okenní s nepřiznanou okapnicí -  LPE plast 2 m</t>
  </si>
  <si>
    <t>-713351417</t>
  </si>
  <si>
    <t>52,5*1,05 'Přepočtené koeficientem množství</t>
  </si>
  <si>
    <t>22</t>
  </si>
  <si>
    <t>622325102</t>
  </si>
  <si>
    <t>Oprava vápenné nebo vápenocementové omítky vnějších ploch stupně členitosti 1 hladké stěn, v rozsahu opravované plochy přes 10 do 30%</t>
  </si>
  <si>
    <t>151245606</t>
  </si>
  <si>
    <t>66,74/0,12-64,795</t>
  </si>
  <si>
    <t>23</t>
  </si>
  <si>
    <t>622381031</t>
  </si>
  <si>
    <t>Omítka tenkovrstvá minerální vnějších ploch probarvená, včetně penetrace podkladu zrnitá, tloušťky 3,0 mm stěn</t>
  </si>
  <si>
    <t>1299485937</t>
  </si>
  <si>
    <t>24</t>
  </si>
  <si>
    <t>629991011</t>
  </si>
  <si>
    <t>Zakrytí vnějších ploch před znečištěním včetně pozdějšího odkrytí výplní otvorů a svislých ploch fólií přilepenou lepící páskou</t>
  </si>
  <si>
    <t>-947303774</t>
  </si>
  <si>
    <t>6*(0,62*0,62)+5*(0,62*0,4)+2*(0,9*0,9)</t>
  </si>
  <si>
    <t>2*(0,45*0,85)+8*(1,66*1,33)+2*(0,5*0,5)+2*(0,82*1,62)</t>
  </si>
  <si>
    <t>1*1,97+1,3*2</t>
  </si>
  <si>
    <t>2*(0,45*0,85)+8*(1,66*1,33)+2*(0,5*0,5)+2*(0,82*1,62)+4*(1,66*1,33)+8*(0,45*0,85)</t>
  </si>
  <si>
    <t>25</t>
  </si>
  <si>
    <t>629995101</t>
  </si>
  <si>
    <t>Očištění vnějších ploch tlakovou vodou omytím</t>
  </si>
  <si>
    <t>93053099</t>
  </si>
  <si>
    <t>26</t>
  </si>
  <si>
    <t>631311115</t>
  </si>
  <si>
    <t>Mazanina z betonu prostého bez zvýšených nároků na prostředí tl. přes 50 do 80 mm tř. C 20/25</t>
  </si>
  <si>
    <t>m3</t>
  </si>
  <si>
    <t>-1426168413</t>
  </si>
  <si>
    <t>(157,9-16,9-17,2-12,9-5)*0,05</t>
  </si>
  <si>
    <t>(157,9-16,9)*0,04</t>
  </si>
  <si>
    <t>Ostatní konstrukce a práce, bourání</t>
  </si>
  <si>
    <t>27</t>
  </si>
  <si>
    <t>941111121</t>
  </si>
  <si>
    <t>Montáž lešení řadového trubkového lehkého pracovního s podlahami s provozním zatížením tř. 3 do 200 kg/m2 šířky tř. W09 přes 0,9 do 1,2 m, výšky do 10 m</t>
  </si>
  <si>
    <t>1855126947</t>
  </si>
  <si>
    <t>556,167</t>
  </si>
  <si>
    <t>28</t>
  </si>
  <si>
    <t>941111221</t>
  </si>
  <si>
    <t>Montáž lešení řadového trubkového lehkého pracovního s podlahami s provozním zatížením tř. 3 do 200 kg/m2 Příplatek za první a každý další den použití lešení k ceně -1121</t>
  </si>
  <si>
    <t>1429164277</t>
  </si>
  <si>
    <t>556,167*60 'Přepočtené koeficientem množství</t>
  </si>
  <si>
    <t>29</t>
  </si>
  <si>
    <t>941111821</t>
  </si>
  <si>
    <t>Demontáž lešení řadového trubkového lehkého pracovního s podlahami s provozním zatížením tř. 3 do 200 kg/m2 šířky tř. W09 přes 0,9 do 1,2 m, výšky do 10 m</t>
  </si>
  <si>
    <t>1210279371</t>
  </si>
  <si>
    <t>30</t>
  </si>
  <si>
    <t>944511111</t>
  </si>
  <si>
    <t>Montáž ochranné sítě zavěšené na konstrukci lešení z textilie z umělých vláken</t>
  </si>
  <si>
    <t>-1620990084</t>
  </si>
  <si>
    <t>31</t>
  </si>
  <si>
    <t>944511211</t>
  </si>
  <si>
    <t>Montáž ochranné sítě Příplatek za první a každý další den použití sítě k ceně -1111</t>
  </si>
  <si>
    <t>-39604691</t>
  </si>
  <si>
    <t>32</t>
  </si>
  <si>
    <t>944511811</t>
  </si>
  <si>
    <t>Demontáž ochranné sítě zavěšené na konstrukci lešení z textilie z umělých vláken</t>
  </si>
  <si>
    <t>-735104911</t>
  </si>
  <si>
    <t>33</t>
  </si>
  <si>
    <t>949101111</t>
  </si>
  <si>
    <t>Lešení pomocné pracovní pro objekty pozemních staveb pro zatížení do 150 kg/m2, o výšce lešeňové podlahy do 1,9 m</t>
  </si>
  <si>
    <t>2062240445</t>
  </si>
  <si>
    <t>34</t>
  </si>
  <si>
    <t>952901111</t>
  </si>
  <si>
    <t>Vyčištění budov nebo objektů před předáním do užívání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předmětů, při světlé výšce podlaží do 4 m</t>
  </si>
  <si>
    <t>978531960</t>
  </si>
  <si>
    <t>35</t>
  </si>
  <si>
    <t>962031133</t>
  </si>
  <si>
    <t>Bourání příček z cihel, tvárnic nebo příčkovek z cihel pálených, plných nebo dutých na maltu vápennou nebo vápenocementovou, tl. do 150 mm</t>
  </si>
  <si>
    <t>2116766701</t>
  </si>
  <si>
    <t>(4,99*2,82+0,8*2)*2</t>
  </si>
  <si>
    <t>36</t>
  </si>
  <si>
    <t>962032231</t>
  </si>
  <si>
    <t>Bourání zdiva nadzákladového z cihel nebo tvárnic z cihel pálených nebo vápenopískových, na maltu vápennou nebo vápenocementovou, objemu přes 1 m3</t>
  </si>
  <si>
    <t>1079504970</t>
  </si>
  <si>
    <t>(0,5*0,8*2+0,5*0,8*2+0,45*2,82*1,2)*2</t>
  </si>
  <si>
    <t>37</t>
  </si>
  <si>
    <t>965042241</t>
  </si>
  <si>
    <t>Bourání podkladů pod dlažby nebo litých celistvých podlah a mazanin betonových nebo z litého asfaltu tl. přes 100 mm, plochy přes 4 m2</t>
  </si>
  <si>
    <t>2115263705</t>
  </si>
  <si>
    <t>(157,9-16,9-12,9-17,2-5)*0,19</t>
  </si>
  <si>
    <t>(17,2+12,9)*0,14</t>
  </si>
  <si>
    <t>38</t>
  </si>
  <si>
    <t>968062374</t>
  </si>
  <si>
    <t>Vybourání dřevěných rámů oken s křídly, dveřních zárubní, vrat, stěn, ostění nebo obkladů rámů oken s křídly zdvojených, plochy do 1 m2</t>
  </si>
  <si>
    <t>471911958</t>
  </si>
  <si>
    <t>6*(0,62*0,62)+5*(0,62*0,4)+2*(0,9*0,9) "1.PP"</t>
  </si>
  <si>
    <t>2*(0,45*0,85)+2*(0,5*0,5) "1.NP"</t>
  </si>
  <si>
    <t>39</t>
  </si>
  <si>
    <t>968062375</t>
  </si>
  <si>
    <t>Vybourání dřevěných rámů oken s křídly, dveřních zárubní, vrat, stěn, ostění nebo obkladů rámů oken s křídly zdvojených, plochy do 2 m2</t>
  </si>
  <si>
    <t>676288698</t>
  </si>
  <si>
    <t>(0,82*1,62)*2 "1.NP"</t>
  </si>
  <si>
    <t>40</t>
  </si>
  <si>
    <t>968062376</t>
  </si>
  <si>
    <t>Vybourání dřevěných rámů oken s křídly, dveřních zárubní, vrat, stěn, ostění nebo obkladů rámů oken s křídly zdvojených, plochy do 4 m2</t>
  </si>
  <si>
    <t>398545081</t>
  </si>
  <si>
    <t>8*(1,66*1,33) "1.NP"</t>
  </si>
  <si>
    <t>41</t>
  </si>
  <si>
    <t>968062456</t>
  </si>
  <si>
    <t>Vybourání dřevěných rámů oken s křídly, dveřních zárubní, vrat, stěn, ostění nebo obkladů dveřních zárubní, plochy přes 2 m2</t>
  </si>
  <si>
    <t>999883055</t>
  </si>
  <si>
    <t>2*(1,3*2) "1.NP"</t>
  </si>
  <si>
    <t>42</t>
  </si>
  <si>
    <t>968072455</t>
  </si>
  <si>
    <t>Vybourání kovových rámů oken s křídly, dveřních zárubní, vrat, stěn, ostění nebo obkladů dveřních zárubní, plochy do 2 m2</t>
  </si>
  <si>
    <t>-2136012979</t>
  </si>
  <si>
    <t>12*(0,8*1,97) "1.NP"</t>
  </si>
  <si>
    <t>43</t>
  </si>
  <si>
    <t>978011141</t>
  </si>
  <si>
    <t>Otlučení vápenných nebo vápenocementových omítek vnitřních ploch stropů, v rozsahu přes 10 do 30 %</t>
  </si>
  <si>
    <t>-698800081</t>
  </si>
  <si>
    <t>157,9-16,9-1,1-1,3-5</t>
  </si>
  <si>
    <t>44</t>
  </si>
  <si>
    <t>978013141</t>
  </si>
  <si>
    <t>Otlučení vápenných nebo vápenocementových omítek vnitřních ploch stěn s vyškrabáním spar, s očištěním zdiva, v rozsahu přes 10 do 30 %</t>
  </si>
  <si>
    <t>-1546321718</t>
  </si>
  <si>
    <t>2,82*(4,99*2+7,63*2+4,98*4+3,5*4+1,6*2+2,55*2+1,76*2+3,54*2)*2</t>
  </si>
  <si>
    <t>45</t>
  </si>
  <si>
    <t>978015341</t>
  </si>
  <si>
    <t>Otlučení vápenných nebo vápenocementových omítek vnějších ploch s vyškrabáním spar a s očištěním zdiva stupně členitosti 1 a 2, v rozsahu přes 10 do 30 %</t>
  </si>
  <si>
    <t>1690382928</t>
  </si>
  <si>
    <t>997</t>
  </si>
  <si>
    <t>Přesun sutě</t>
  </si>
  <si>
    <t>46</t>
  </si>
  <si>
    <t>997013213</t>
  </si>
  <si>
    <t>Vnitrostaveništní doprava suti a vybouraných hmot vodorovně do 50 m svisle ručně (nošením po schodech) pro budovy a haly výšky přes 9 do 12 m</t>
  </si>
  <si>
    <t>t</t>
  </si>
  <si>
    <t>-2028685152</t>
  </si>
  <si>
    <t>47</t>
  </si>
  <si>
    <t>997013501</t>
  </si>
  <si>
    <t>Odvoz suti a vybouraných hmot na skládku nebo meziskládku se složením, na vzdálenost do 1 km</t>
  </si>
  <si>
    <t>518604072</t>
  </si>
  <si>
    <t>48</t>
  </si>
  <si>
    <t>997013509</t>
  </si>
  <si>
    <t>Odvoz suti a vybouraných hmot na skládku nebo meziskládku se složením, na vzdálenost Příplatek k ceně za každý další i započatý 1 km přes 1 km</t>
  </si>
  <si>
    <t>2138801338</t>
  </si>
  <si>
    <t>89,741*29 'Přepočtené koeficientem množství</t>
  </si>
  <si>
    <t>49</t>
  </si>
  <si>
    <t>997013831</t>
  </si>
  <si>
    <t>Poplatek za uložení stavebního odpadu na skládce (skládkovné) směsného</t>
  </si>
  <si>
    <t>-1784664905</t>
  </si>
  <si>
    <t>998</t>
  </si>
  <si>
    <t>Přesun hmot</t>
  </si>
  <si>
    <t>50</t>
  </si>
  <si>
    <t>998011002</t>
  </si>
  <si>
    <t>Přesun hmot pro budovy občanské výstavby, bydlení, výrobu a služby s nosnou svislou konstrukcí zděnou z cihel, tvárnic nebo kamene vodorovná dopravní vzdálenost do 100 m pro budovy výšky přes 6 do 12 m</t>
  </si>
  <si>
    <t>-687526835</t>
  </si>
  <si>
    <t>PSV</t>
  </si>
  <si>
    <t>Práce a dodávky PSV</t>
  </si>
  <si>
    <t>713</t>
  </si>
  <si>
    <t>Izolace tepelné</t>
  </si>
  <si>
    <t>51</t>
  </si>
  <si>
    <t>713121111</t>
  </si>
  <si>
    <t>Montáž tepelné izolace podlah rohožemi, pásy, deskami, dílci, bloky (izolační materiál ve specifikaci) kladenými volně jednovrstvá</t>
  </si>
  <si>
    <t>1508398865</t>
  </si>
  <si>
    <t>52</t>
  </si>
  <si>
    <t>283760370</t>
  </si>
  <si>
    <t>Desky z lehčených plastů desky  polystyrénové fasádní - speciální EPS GreyWall 1000 x 500 x 100 mm</t>
  </si>
  <si>
    <t>-1071610120</t>
  </si>
  <si>
    <t>215,392*1,02 'Přepočtené koeficientem množství</t>
  </si>
  <si>
    <t>53</t>
  </si>
  <si>
    <t>-965675987</t>
  </si>
  <si>
    <t>54</t>
  </si>
  <si>
    <t>631480110</t>
  </si>
  <si>
    <t>Vlákno minerální a výrobky z něj (desky, skruže, pásy, rohože, vložkové pytle apod.) z minerální plsti - izolace pro suchou výstavbu deska izolace šikmých střech, rozměr 600x1200 mm, la = 0,037 W/mK tl. 200 mm</t>
  </si>
  <si>
    <t>-499336518</t>
  </si>
  <si>
    <t>216,373*1,02 'Přepočtené koeficientem množství</t>
  </si>
  <si>
    <t>55</t>
  </si>
  <si>
    <t>998713102</t>
  </si>
  <si>
    <t>Přesun hmot pro izolace tepelné stanovený z hmotnosti přesunovaného materiálu vodorovná dopravní vzdálenost do 50 m v objektech výšky přes 6 m do 12 m</t>
  </si>
  <si>
    <t>-45383252</t>
  </si>
  <si>
    <t>721</t>
  </si>
  <si>
    <t>Zdravotechnika - vnitřní kanalizace</t>
  </si>
  <si>
    <t>56</t>
  </si>
  <si>
    <t>R</t>
  </si>
  <si>
    <t>721A1001</t>
  </si>
  <si>
    <t>Rozvody vnitřní ZTI vodorovné (délky do 20 m) kanalizace do DN 150</t>
  </si>
  <si>
    <t>komplet</t>
  </si>
  <si>
    <t>CS ÚRS RYRO 2016 01</t>
  </si>
  <si>
    <t>1327697290</t>
  </si>
  <si>
    <t>57</t>
  </si>
  <si>
    <t>721A1101</t>
  </si>
  <si>
    <t>Rozvody vnitřní ZTI svislé kanalizace do DN 100</t>
  </si>
  <si>
    <t>1113405454</t>
  </si>
  <si>
    <t>722</t>
  </si>
  <si>
    <t>Zdravotechnika - vnitřní vodovod</t>
  </si>
  <si>
    <t>58</t>
  </si>
  <si>
    <t>722A1111</t>
  </si>
  <si>
    <t>Rozvody vnitřní ZTI vody studené do DN 32</t>
  </si>
  <si>
    <t>520807421</t>
  </si>
  <si>
    <t>59</t>
  </si>
  <si>
    <t>722A1112</t>
  </si>
  <si>
    <t>Rozvody vnitřní ZTI vody teplé do DN 32</t>
  </si>
  <si>
    <t>451755423</t>
  </si>
  <si>
    <t>Poznámka k položce:
vč. cirkulace</t>
  </si>
  <si>
    <t>725</t>
  </si>
  <si>
    <t>Zdravotechnika - zařizovací předměty</t>
  </si>
  <si>
    <t>122</t>
  </si>
  <si>
    <t>725A2002</t>
  </si>
  <si>
    <t>Zařizovací předměty ZTI včetně přípojných potrubí a armatur sprchový kout se zástěnou</t>
  </si>
  <si>
    <t>60772080</t>
  </si>
  <si>
    <t>103</t>
  </si>
  <si>
    <t>725A2005</t>
  </si>
  <si>
    <t>Zařizovací předměty ZTI včetně přípojných potrubí a armatur WC zavěšené</t>
  </si>
  <si>
    <t>-1214934347</t>
  </si>
  <si>
    <t>104</t>
  </si>
  <si>
    <t>725A2006</t>
  </si>
  <si>
    <t>Zařizovací předměty ZTI včetně přípojných potrubí a armatur umyvadlo</t>
  </si>
  <si>
    <t>-1767086604</t>
  </si>
  <si>
    <t>105</t>
  </si>
  <si>
    <t>725A2009</t>
  </si>
  <si>
    <t>Zařizovací předměty ZTI včetně přípojných potrubí a armatur napojení kuchyňské linky (dřez a myčka)</t>
  </si>
  <si>
    <t>126494832</t>
  </si>
  <si>
    <t>732</t>
  </si>
  <si>
    <t>Ústřední vytápění - strojovny</t>
  </si>
  <si>
    <t>120</t>
  </si>
  <si>
    <t>732525173</t>
  </si>
  <si>
    <t>Tepelná čerpadla akumulační zásobníky topné vody o objemu 300 l</t>
  </si>
  <si>
    <t>soubor</t>
  </si>
  <si>
    <t>CS ÚRS 2016 02</t>
  </si>
  <si>
    <t>1767839466</t>
  </si>
  <si>
    <t>PSC</t>
  </si>
  <si>
    <t xml:space="preserve">Poznámka k souboru cen:_x000D_
1. V cenách jsou započteny i náklady na: a) uzavírací a bezpečnostní armatury, b) připojovací tvarovky. 2. V cenách nejsou započteny náklady na rozdělovače a sběrače primárních okruhů tepelných čerpadel, umístěných ve strojovně; tyto práce se oceňují cenami souboru cen 732 11-51.. části A02 tohoto katalogu. 3. Náklady, které nejsou v cenách započteny, se oceňují příslušnými cenami části A03 Potrubí tohoto katalogu a jsou to: a) propojení tepelných čerpadel, nádrží a zásobníků se sekundárními rozvody, b) potrubí primárních okruhů, c) prostupové manžety pro potrubí primárních okruhů, d) napouštění potrubí primárních okruhů, e) ochrana potrubí primárních okruhů. </t>
  </si>
  <si>
    <t>121</t>
  </si>
  <si>
    <t>732525173R</t>
  </si>
  <si>
    <t>Dodávka a montáž tepelného čerpadla</t>
  </si>
  <si>
    <t>kus</t>
  </si>
  <si>
    <t>984484386</t>
  </si>
  <si>
    <t>735</t>
  </si>
  <si>
    <t>Ústřední vytápění - otopná tělesa</t>
  </si>
  <si>
    <t>60</t>
  </si>
  <si>
    <t>735A1101</t>
  </si>
  <si>
    <t>Otopná tělesa panelová (včetně rozvodů a armatur) ocelová vytápěná plocha místnosti do 8 m2</t>
  </si>
  <si>
    <t>506457492</t>
  </si>
  <si>
    <t>61</t>
  </si>
  <si>
    <t>735A1102</t>
  </si>
  <si>
    <t>Otopná tělesa panelová (včetně rozvodů a armatur) ocelová vytápěná plocha místnosti přes 8 do 15 m2</t>
  </si>
  <si>
    <t>1474499618</t>
  </si>
  <si>
    <t>62</t>
  </si>
  <si>
    <t>735A1103</t>
  </si>
  <si>
    <t>Otopná tělesa panelová (včetně rozvodů a armatur) ocelová vytápěná plocha místnosti přes 15 do 25 m2</t>
  </si>
  <si>
    <t>-1338487659</t>
  </si>
  <si>
    <t>741</t>
  </si>
  <si>
    <t>Elektromontáže - vzdušné vedení</t>
  </si>
  <si>
    <t>106</t>
  </si>
  <si>
    <t>1872657R</t>
  </si>
  <si>
    <t>Dmtž. hromosvodu</t>
  </si>
  <si>
    <t>kpl</t>
  </si>
  <si>
    <t>-1545788906</t>
  </si>
  <si>
    <t>107</t>
  </si>
  <si>
    <t>741A1002</t>
  </si>
  <si>
    <t>Elektroinstalace – vedení (kompletní včetně vybavení) místnosti obytné přes 12 do 20 m2</t>
  </si>
  <si>
    <t>2034715669</t>
  </si>
  <si>
    <t>108</t>
  </si>
  <si>
    <t>741A1011</t>
  </si>
  <si>
    <t>Elektroinstalace – vedení (kompletní včetně vybavení) místnosti sociální kuchyň (včetně kuchyňské linky)</t>
  </si>
  <si>
    <t>1429762702</t>
  </si>
  <si>
    <t>109</t>
  </si>
  <si>
    <t>741A1012</t>
  </si>
  <si>
    <t>Elektroinstalace – vedení (kompletní včetně vybavení) místnosti sociální koupelna</t>
  </si>
  <si>
    <t>-797703767</t>
  </si>
  <si>
    <t>110</t>
  </si>
  <si>
    <t>741A1013</t>
  </si>
  <si>
    <t>Elektroinstalace – vedení (kompletní včetně vybavení) místnosti sociální WC samostatné</t>
  </si>
  <si>
    <t>203969224</t>
  </si>
  <si>
    <t>111</t>
  </si>
  <si>
    <t>741A1021</t>
  </si>
  <si>
    <t>Elektroinstalace – vedení (kompletní včetně vybavení) místnosti provozní technické zázemí</t>
  </si>
  <si>
    <t>1616983739</t>
  </si>
  <si>
    <t>112</t>
  </si>
  <si>
    <t>741A1022</t>
  </si>
  <si>
    <t>Elektroinstalace – vedení (kompletní včetně vybavení) místnosti provozní chodba do 20 m2</t>
  </si>
  <si>
    <t>903843830</t>
  </si>
  <si>
    <t>113</t>
  </si>
  <si>
    <t>741A1023</t>
  </si>
  <si>
    <t>Elektroinstalace – vedení (kompletní včetně vybavení) místnosti provozní schodiště (za 1 podlaží)</t>
  </si>
  <si>
    <t>594059938</t>
  </si>
  <si>
    <t>114</t>
  </si>
  <si>
    <t>741A2002</t>
  </si>
  <si>
    <t>Elektroinstalace – rozvodný systém rozváděč elektroměrový pro bytový dům (za každých 10 bytů)</t>
  </si>
  <si>
    <t>1856156210</t>
  </si>
  <si>
    <t>115</t>
  </si>
  <si>
    <t>741A2102</t>
  </si>
  <si>
    <t>Elektroinstalace – rozvodný systém rozvodnice byt 3+1, 4+1</t>
  </si>
  <si>
    <t>-1589242135</t>
  </si>
  <si>
    <t>116</t>
  </si>
  <si>
    <t>741A3002</t>
  </si>
  <si>
    <t>Bleskosvod a uzemnění pro bytový dům nebo administrativní budovu</t>
  </si>
  <si>
    <t>2056889226</t>
  </si>
  <si>
    <t>743</t>
  </si>
  <si>
    <t>Elektromontáže - hrubá montáž</t>
  </si>
  <si>
    <t>117</t>
  </si>
  <si>
    <t>743612111</t>
  </si>
  <si>
    <t>Montáž uzemňovacího vedení s upevněním, propojením a připojením pomocí svorek v zemi s izolací spojů vodičů FeZn pásku průřezu do 120 mm2 v městské zástavbě</t>
  </si>
  <si>
    <t>-1655088968</t>
  </si>
  <si>
    <t>2,74*2+9,65</t>
  </si>
  <si>
    <t>118</t>
  </si>
  <si>
    <t>354420620</t>
  </si>
  <si>
    <t>Součásti pro hromosvody a uzemňování zemniče pásy zemnící 30 x 4 mm FeZn</t>
  </si>
  <si>
    <t>kg</t>
  </si>
  <si>
    <t>1088227220</t>
  </si>
  <si>
    <t>762</t>
  </si>
  <si>
    <t>Konstrukce tesařské</t>
  </si>
  <si>
    <t>63</t>
  </si>
  <si>
    <t>762812510</t>
  </si>
  <si>
    <t>Záklop stropů montáž (materiál ve specifikaci) z prken hoblovaných s olištováním kolem zdí zapuštěného na sraz, spáry zakryté lepenkovými pásy nebo lištami</t>
  </si>
  <si>
    <t>-723704485</t>
  </si>
  <si>
    <t>64</t>
  </si>
  <si>
    <t>605151110</t>
  </si>
  <si>
    <t>Řezivo jehličnaté neopracované, prkna krajinová a krajiny jehličnaté - prkna 2 - 3 cm boční jakost I.-II.</t>
  </si>
  <si>
    <t>2109516765</t>
  </si>
  <si>
    <t>220,318*0,03</t>
  </si>
  <si>
    <t>65</t>
  </si>
  <si>
    <t>998762102</t>
  </si>
  <si>
    <t>Přesun hmot pro konstrukce tesařské stanovený z hmotnosti přesunovaného materiálu vodorovná dopravní vzdálenost do 50 m v objektech výšky přes 6 do 12 m</t>
  </si>
  <si>
    <t>-2062764708</t>
  </si>
  <si>
    <t>766</t>
  </si>
  <si>
    <t>Konstrukce truhlářské</t>
  </si>
  <si>
    <t>66</t>
  </si>
  <si>
    <t>766622131</t>
  </si>
  <si>
    <t>Montáž oken plastových včetně montáže rámu na polyuretanovou pěnu plochy přes 1 m2 otevíravých nebo sklápěcích do zdiva, výšky do 1,5 m</t>
  </si>
  <si>
    <t>686045740</t>
  </si>
  <si>
    <t>67</t>
  </si>
  <si>
    <t>61130592R</t>
  </si>
  <si>
    <t>okno dvoukřídlové otvíravé a sklápěcí OS2A 166x133 cm</t>
  </si>
  <si>
    <t>-662732007</t>
  </si>
  <si>
    <t>68</t>
  </si>
  <si>
    <t>766622132</t>
  </si>
  <si>
    <t>Montáž oken plastových včetně montáže rámu na polyuretanovou pěnu plochy přes 1 m2 otevíravých nebo sklápěcích do zdiva, výšky přes 1,5 do 2,5 m</t>
  </si>
  <si>
    <t>-2110073618</t>
  </si>
  <si>
    <t>2*(0,82*1,62) "1.NP"</t>
  </si>
  <si>
    <t>69</t>
  </si>
  <si>
    <t>61130582R</t>
  </si>
  <si>
    <t>okno otvíravé a sklápěcí OS2A 82x162 cm</t>
  </si>
  <si>
    <t>-955402171</t>
  </si>
  <si>
    <t>70</t>
  </si>
  <si>
    <t>766622216</t>
  </si>
  <si>
    <t>Montáž oken plastových plochy do 1 m2 včetně montáže rámu na polyuretanovou pěnu otevíravých nebo sklápěcích do zdiva</t>
  </si>
  <si>
    <t>-955577521</t>
  </si>
  <si>
    <t>13 "1.PP"</t>
  </si>
  <si>
    <t>4 "1.NP"</t>
  </si>
  <si>
    <t>71</t>
  </si>
  <si>
    <t>6114372R</t>
  </si>
  <si>
    <t>okno plastové 1křídlové  OS1A 62x62 cm</t>
  </si>
  <si>
    <t>-1696300785</t>
  </si>
  <si>
    <t>Poznámka k položce:
OD1</t>
  </si>
  <si>
    <t>72</t>
  </si>
  <si>
    <t>6114372R2</t>
  </si>
  <si>
    <t>okno plastové 1křídlové  OS1A 45x85 cm</t>
  </si>
  <si>
    <t>118345077</t>
  </si>
  <si>
    <t>Poznámka k položce:
OD4</t>
  </si>
  <si>
    <t>73</t>
  </si>
  <si>
    <t>6114372R3</t>
  </si>
  <si>
    <t>okno plastové 1křídlové OS1A 50x50 cm</t>
  </si>
  <si>
    <t>924129049</t>
  </si>
  <si>
    <t>Poznámka k položce:
OD6</t>
  </si>
  <si>
    <t>74</t>
  </si>
  <si>
    <t>611437280</t>
  </si>
  <si>
    <t>Okna a dveře balkónové z plastů okna plastová z profilů systému 7.0 AD okno jednokřídlové otevíravé a sklápěcí OS1A 90 x  90 cm</t>
  </si>
  <si>
    <t>-2146084875</t>
  </si>
  <si>
    <t>Poznámka k položce:
OD3</t>
  </si>
  <si>
    <t>75</t>
  </si>
  <si>
    <t>6114372R1</t>
  </si>
  <si>
    <t>okno plastové 1křídlové OS1A 62x40 cm</t>
  </si>
  <si>
    <t>-1821484640</t>
  </si>
  <si>
    <t>Poznámka k položce:
OD2</t>
  </si>
  <si>
    <t>76</t>
  </si>
  <si>
    <t>766660171</t>
  </si>
  <si>
    <t>Montáž dveřních křídel dřevěných nebo plastových otevíravých do obložkové zárubně povrchově upravených jednokřídlových, šířky do 800 mm</t>
  </si>
  <si>
    <t>-1331582320</t>
  </si>
  <si>
    <t>77</t>
  </si>
  <si>
    <t>611617210</t>
  </si>
  <si>
    <t>Dveře dřevěné vnitřní dýhované a fóliované dveře vnitřní hladké dýhované standardní provedení plné, model 10 jednokřídlové 80 x 197 cm  Dub</t>
  </si>
  <si>
    <t>364055829</t>
  </si>
  <si>
    <t>78</t>
  </si>
  <si>
    <t>766660411</t>
  </si>
  <si>
    <t>Montáž dveřních křídel dřevěných nebo plastových vchodových dveří včetně rámu do zdiva jednokřídlových bez nadsvětlíku</t>
  </si>
  <si>
    <t>31157298</t>
  </si>
  <si>
    <t>79</t>
  </si>
  <si>
    <t>61144164R85415</t>
  </si>
  <si>
    <t>dveře plastové vchodové 1křídlové otevíravé 100x197 cm</t>
  </si>
  <si>
    <t>-1142544424</t>
  </si>
  <si>
    <t>80</t>
  </si>
  <si>
    <t>766660451</t>
  </si>
  <si>
    <t>Montáž dveřních křídel dřevěných nebo plastových vchodových dveří včetně rámu do zdiva dvoukřídlových bez nadsvětlíku</t>
  </si>
  <si>
    <t>-1787404226</t>
  </si>
  <si>
    <t>81</t>
  </si>
  <si>
    <t>61144164R</t>
  </si>
  <si>
    <t>dveře plastové vchodové 2křídlové otevíravé 130x200 cm</t>
  </si>
  <si>
    <t>508617687</t>
  </si>
  <si>
    <t>82</t>
  </si>
  <si>
    <t>766682111</t>
  </si>
  <si>
    <t>Montáž zárubní dřevěných, plastových nebo z lamina obložkových, pro dveře jednokřídlové, tloušťky stěny do 170 mm</t>
  </si>
  <si>
    <t>791064848</t>
  </si>
  <si>
    <t>83</t>
  </si>
  <si>
    <t>611822580</t>
  </si>
  <si>
    <t>Zárubně dřevěné zárubně obložkové pro dveře jednokřídlové 60, 70, 80 a 90/197 cm pro tl.stěny 6-17 cm dub, buk</t>
  </si>
  <si>
    <t>-486622521</t>
  </si>
  <si>
    <t>84</t>
  </si>
  <si>
    <t>766691914</t>
  </si>
  <si>
    <t>Ostatní práce vyvěšení nebo zavěšení křídel s případným uložením a opětovným zavěšením po provedení stavebních změn dřevěných dveřních, plochy do 2 m2</t>
  </si>
  <si>
    <t>351038683</t>
  </si>
  <si>
    <t>4 "2K dveře"</t>
  </si>
  <si>
    <t>12 "1K dveře"</t>
  </si>
  <si>
    <t>85</t>
  </si>
  <si>
    <t>998766102</t>
  </si>
  <si>
    <t>Přesun hmot pro konstrukce truhlářské stanovený z hmotnosti přesunovaného materiálu vodorovná dopravní vzdálenost do 50 m v objektech výšky přes 6 do 12 m</t>
  </si>
  <si>
    <t>-918001920</t>
  </si>
  <si>
    <t>771</t>
  </si>
  <si>
    <t>Podlahy z dlaždic</t>
  </si>
  <si>
    <t>86</t>
  </si>
  <si>
    <t>771A0003</t>
  </si>
  <si>
    <t>Keramická dlažba kladená na flexibilní lepidlo</t>
  </si>
  <si>
    <t>1330291950</t>
  </si>
  <si>
    <t>8+1,4+6+6,1+1,4+8</t>
  </si>
  <si>
    <t>87</t>
  </si>
  <si>
    <t>771A0203</t>
  </si>
  <si>
    <t>Keramická dlažba soklík na flexibilní lepidlo</t>
  </si>
  <si>
    <t>-2082217315</t>
  </si>
  <si>
    <t>2*(3,83*2+1,905*2-0,8*7)</t>
  </si>
  <si>
    <t>775</t>
  </si>
  <si>
    <t>Podlahy skládané</t>
  </si>
  <si>
    <t>88</t>
  </si>
  <si>
    <t>775A0201</t>
  </si>
  <si>
    <t>Podlaha skládaná lamelová (včetně soklové lišty a tlumící podložky) laminátová</t>
  </si>
  <si>
    <t>337121344</t>
  </si>
  <si>
    <t>4,5+12,8+17,6+16,8+16,5+17,2+12,9+4,5</t>
  </si>
  <si>
    <t>781</t>
  </si>
  <si>
    <t>Dokončovací práce - obklady</t>
  </si>
  <si>
    <t>89</t>
  </si>
  <si>
    <t>781A1003</t>
  </si>
  <si>
    <t>Obklady keramické keramickými obkladačkami vnitřní obkladačky na flexibilní lepidlo</t>
  </si>
  <si>
    <t>1669559955</t>
  </si>
  <si>
    <t>2*(1,76*2+3,54*2+0,8*2+1,5*2+3,54*2+1,755*2+0,9*2+1,5*2-4*0,8)</t>
  </si>
  <si>
    <t>784</t>
  </si>
  <si>
    <t>Dokončovací práce - malby a tapety</t>
  </si>
  <si>
    <t>90</t>
  </si>
  <si>
    <t>784181101</t>
  </si>
  <si>
    <t>Penetrace podkladu jednonásobná základní akrylátová v místnostech výšky do 3,80 m</t>
  </si>
  <si>
    <t>1483179371</t>
  </si>
  <si>
    <t>133,6+440,258+81,608</t>
  </si>
  <si>
    <t>91</t>
  </si>
  <si>
    <t>784211111</t>
  </si>
  <si>
    <t>Malby z malířských směsí otěruvzdorných za mokra dvojnásobné, bílé za mokra otěruvzdorné velmi dobře v místnostech výšky do 3,80 m</t>
  </si>
  <si>
    <t>-183359929</t>
  </si>
  <si>
    <t>HZS</t>
  </si>
  <si>
    <t>Hodinové zúčtovací sazby</t>
  </si>
  <si>
    <t>92</t>
  </si>
  <si>
    <t>HZS1301</t>
  </si>
  <si>
    <t>Hodinové zúčtovací sazby profesí HSV provádění konstrukcí zedník</t>
  </si>
  <si>
    <t>hod</t>
  </si>
  <si>
    <t>512</t>
  </si>
  <si>
    <t>-1659299696</t>
  </si>
  <si>
    <t>Poznámka k položce:
Stavební přípomoce.</t>
  </si>
  <si>
    <t>93</t>
  </si>
  <si>
    <t>HZS4212</t>
  </si>
  <si>
    <t>Hodinové zúčtovací sazby ostatních profesí revizní a kontrolní činnost revizní technik specialista</t>
  </si>
  <si>
    <t>-2056972566</t>
  </si>
  <si>
    <t>Poznámka k položce:
Hromosvod.</t>
  </si>
  <si>
    <t>VRN</t>
  </si>
  <si>
    <t>Vedlejší rozpočtové náklady</t>
  </si>
  <si>
    <t>VRN3</t>
  </si>
  <si>
    <t>Zařízení staveniště</t>
  </si>
  <si>
    <t>94</t>
  </si>
  <si>
    <t>032103000</t>
  </si>
  <si>
    <t>Zařízení staveniště vybavení staveniště náklady na stavební buňky</t>
  </si>
  <si>
    <t>…</t>
  </si>
  <si>
    <t>1024</t>
  </si>
  <si>
    <t>-1736036248</t>
  </si>
  <si>
    <t>95</t>
  </si>
  <si>
    <t>034103000</t>
  </si>
  <si>
    <t>Zařízení staveniště zabezpečení staveniště energie pro zařízení staveniště</t>
  </si>
  <si>
    <t>-1611310111</t>
  </si>
  <si>
    <t>96</t>
  </si>
  <si>
    <t>034503000</t>
  </si>
  <si>
    <t>Zařízení staveniště zabezpečení staveniště informační tabule</t>
  </si>
  <si>
    <t>148179706</t>
  </si>
  <si>
    <t>97</t>
  </si>
  <si>
    <t>039103000</t>
  </si>
  <si>
    <t>Zařízení staveniště zrušení zařízení staveniště rozebrání, bourání a odvoz</t>
  </si>
  <si>
    <t>-50068319</t>
  </si>
  <si>
    <t>VRN4</t>
  </si>
  <si>
    <t>Inženýrská činnost</t>
  </si>
  <si>
    <t>98</t>
  </si>
  <si>
    <t>042503000</t>
  </si>
  <si>
    <t>Inženýrská činnost posudky plán BOZP na staveništi</t>
  </si>
  <si>
    <t>-94523954</t>
  </si>
  <si>
    <t>99</t>
  </si>
  <si>
    <t>043114000</t>
  </si>
  <si>
    <t>Inženýrská činnost zkoušky a ostatní měření zkoušky tlakové</t>
  </si>
  <si>
    <t>1063067662</t>
  </si>
  <si>
    <t>Poznámka k položce:
Kanalizace + vodovod</t>
  </si>
  <si>
    <t>VRN5</t>
  </si>
  <si>
    <t>Finanční náklady</t>
  </si>
  <si>
    <t>052103000</t>
  </si>
  <si>
    <t>Finanční náklady finanční rezerva rezerva investora</t>
  </si>
  <si>
    <t>1163705713</t>
  </si>
  <si>
    <t>VRN8</t>
  </si>
  <si>
    <t>Přesun stavebních kapacit</t>
  </si>
  <si>
    <t>101</t>
  </si>
  <si>
    <t>081103000</t>
  </si>
  <si>
    <t>Další náklady na pracovníky doprava denní doprava pracovníků na pracoviště</t>
  </si>
  <si>
    <t>1800677970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</si>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</sst>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8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name val="Trebuchet MS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b/>
      <sz val="16"/>
      <name val="Trebuchet MS"/>
    </font>
    <font>
      <sz val="8"/>
      <color rgb="FF3366FF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AE682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6" fillId="0" borderId="0" applyNumberFormat="0" applyFill="0" applyBorder="0" applyAlignment="0" applyProtection="0"/>
  </cellStyleXfs>
  <cellXfs count="379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left" vertical="center"/>
    </xf>
    <xf numFmtId="0" fontId="12" fillId="3" borderId="0" xfId="0" applyFont="1" applyFill="1" applyAlignment="1" applyProtection="1">
      <alignment vertical="center"/>
    </xf>
    <xf numFmtId="0" fontId="13" fillId="3" borderId="0" xfId="0" applyFont="1" applyFill="1" applyAlignment="1" applyProtection="1">
      <alignment horizontal="left" vertical="center"/>
    </xf>
    <xf numFmtId="0" fontId="14" fillId="3" borderId="0" xfId="1" applyFont="1" applyFill="1" applyAlignment="1" applyProtection="1">
      <alignment vertical="center"/>
    </xf>
    <xf numFmtId="0" fontId="46" fillId="3" borderId="0" xfId="1" applyFill="1"/>
    <xf numFmtId="0" fontId="0" fillId="3" borderId="0" xfId="0" applyFill="1"/>
    <xf numFmtId="0" fontId="11" fillId="3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5" fillId="0" borderId="0" xfId="0" applyFont="1" applyBorder="1" applyAlignment="1" applyProtection="1">
      <alignment horizontal="left" vertical="center"/>
    </xf>
    <xf numFmtId="0" fontId="0" fillId="0" borderId="6" xfId="0" applyBorder="1" applyProtection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8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Protection="1"/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center" vertical="center"/>
    </xf>
    <xf numFmtId="0" fontId="0" fillId="5" borderId="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5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 applyProtection="1">
      <alignment vertical="center"/>
    </xf>
    <xf numFmtId="0" fontId="0" fillId="6" borderId="10" xfId="0" applyFont="1" applyFill="1" applyBorder="1" applyAlignment="1" applyProtection="1">
      <alignment vertical="center"/>
    </xf>
    <xf numFmtId="0" fontId="2" fillId="6" borderId="11" xfId="0" applyFont="1" applyFill="1" applyBorder="1" applyAlignment="1" applyProtection="1">
      <alignment horizontal="center" vertical="center"/>
    </xf>
    <xf numFmtId="0" fontId="18" fillId="0" borderId="20" xfId="0" applyFont="1" applyBorder="1" applyAlignment="1" applyProtection="1">
      <alignment horizontal="center" vertical="center" wrapText="1"/>
    </xf>
    <xf numFmtId="0" fontId="18" fillId="0" borderId="21" xfId="0" applyFont="1" applyBorder="1" applyAlignment="1" applyProtection="1">
      <alignment horizontal="center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2" fillId="0" borderId="18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9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center" vertical="center"/>
    </xf>
    <xf numFmtId="0" fontId="4" fillId="0" borderId="5" xfId="0" applyFont="1" applyBorder="1" applyAlignment="1">
      <alignment vertical="center"/>
    </xf>
    <xf numFmtId="4" fontId="29" fillId="0" borderId="23" xfId="0" applyNumberFormat="1" applyFont="1" applyBorder="1" applyAlignment="1" applyProtection="1">
      <alignment vertical="center"/>
    </xf>
    <xf numFmtId="4" fontId="29" fillId="0" borderId="24" xfId="0" applyNumberFormat="1" applyFont="1" applyBorder="1" applyAlignment="1" applyProtection="1">
      <alignment vertical="center"/>
    </xf>
    <xf numFmtId="166" fontId="29" fillId="0" borderId="24" xfId="0" applyNumberFormat="1" applyFont="1" applyBorder="1" applyAlignment="1" applyProtection="1">
      <alignment vertical="center"/>
    </xf>
    <xf numFmtId="4" fontId="29" fillId="0" borderId="2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30" fillId="3" borderId="0" xfId="1" applyFont="1" applyFill="1" applyAlignment="1">
      <alignment vertical="center"/>
    </xf>
    <xf numFmtId="0" fontId="12" fillId="3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left" vertical="center"/>
    </xf>
    <xf numFmtId="4" fontId="23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 applyProtection="1">
      <alignment vertical="center"/>
    </xf>
    <xf numFmtId="0" fontId="3" fillId="6" borderId="9" xfId="0" applyFont="1" applyFill="1" applyBorder="1" applyAlignment="1" applyProtection="1">
      <alignment horizontal="left" vertical="center"/>
    </xf>
    <xf numFmtId="0" fontId="3" fillId="6" borderId="10" xfId="0" applyFont="1" applyFill="1" applyBorder="1" applyAlignment="1" applyProtection="1">
      <alignment horizontal="right" vertical="center"/>
    </xf>
    <xf numFmtId="0" fontId="3" fillId="6" borderId="10" xfId="0" applyFont="1" applyFill="1" applyBorder="1" applyAlignment="1" applyProtection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 applyProtection="1">
      <alignment vertical="center"/>
    </xf>
    <xf numFmtId="0" fontId="0" fillId="6" borderId="27" xfId="0" applyFont="1" applyFill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horizontal="right" vertical="center"/>
    </xf>
    <xf numFmtId="0" fontId="0" fillId="6" borderId="6" xfId="0" applyFont="1" applyFill="1" applyBorder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left" vertical="center"/>
    </xf>
    <xf numFmtId="0" fontId="5" fillId="0" borderId="24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center" vertical="center" wrapText="1"/>
    </xf>
    <xf numFmtId="0" fontId="2" fillId="6" borderId="20" xfId="0" applyFont="1" applyFill="1" applyBorder="1" applyAlignment="1" applyProtection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</xf>
    <xf numFmtId="0" fontId="3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3" fillId="0" borderId="0" xfId="0" applyNumberFormat="1" applyFont="1" applyAlignment="1" applyProtection="1"/>
    <xf numFmtId="166" fontId="33" fillId="0" borderId="16" xfId="0" applyNumberFormat="1" applyFont="1" applyBorder="1" applyAlignment="1" applyProtection="1"/>
    <xf numFmtId="166" fontId="33" fillId="0" borderId="17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5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5" xfId="0" applyFont="1" applyBorder="1" applyAlignment="1"/>
    <xf numFmtId="0" fontId="7" fillId="0" borderId="18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9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4" fontId="6" fillId="0" borderId="0" xfId="0" applyNumberFormat="1" applyFont="1" applyBorder="1" applyAlignment="1" applyProtection="1"/>
    <xf numFmtId="0" fontId="0" fillId="0" borderId="28" xfId="0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center" vertical="center" wrapText="1"/>
    </xf>
    <xf numFmtId="167" fontId="0" fillId="0" borderId="28" xfId="0" applyNumberFormat="1" applyFont="1" applyBorder="1" applyAlignment="1" applyProtection="1">
      <alignment vertical="center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9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5" fillId="0" borderId="0" xfId="0" applyFont="1" applyBorder="1" applyAlignment="1" applyProtection="1">
      <alignment horizontal="left" vertical="center"/>
    </xf>
    <xf numFmtId="0" fontId="36" fillId="0" borderId="0" xfId="0" applyFont="1" applyBorder="1" applyAlignment="1" applyProtection="1">
      <alignment horizontal="left" vertical="center"/>
    </xf>
    <xf numFmtId="0" fontId="36" fillId="0" borderId="0" xfId="0" applyFont="1" applyBorder="1" applyAlignment="1" applyProtection="1">
      <alignment horizontal="left" vertical="center" wrapText="1"/>
    </xf>
    <xf numFmtId="167" fontId="9" fillId="0" borderId="0" xfId="0" applyNumberFormat="1" applyFont="1" applyBorder="1" applyAlignment="1" applyProtection="1">
      <alignment vertical="center"/>
    </xf>
    <xf numFmtId="0" fontId="37" fillId="0" borderId="28" xfId="0" applyFont="1" applyBorder="1" applyAlignment="1" applyProtection="1">
      <alignment horizontal="center" vertical="center"/>
    </xf>
    <xf numFmtId="49" fontId="37" fillId="0" borderId="28" xfId="0" applyNumberFormat="1" applyFont="1" applyBorder="1" applyAlignment="1" applyProtection="1">
      <alignment horizontal="left" vertical="center" wrapText="1"/>
    </xf>
    <xf numFmtId="0" fontId="37" fillId="0" borderId="28" xfId="0" applyFont="1" applyBorder="1" applyAlignment="1" applyProtection="1">
      <alignment horizontal="left" vertical="center" wrapText="1"/>
    </xf>
    <xf numFmtId="0" fontId="37" fillId="0" borderId="28" xfId="0" applyFont="1" applyBorder="1" applyAlignment="1" applyProtection="1">
      <alignment horizontal="center" vertical="center" wrapText="1"/>
    </xf>
    <xf numFmtId="167" fontId="37" fillId="0" borderId="28" xfId="0" applyNumberFormat="1" applyFont="1" applyBorder="1" applyAlignment="1" applyProtection="1">
      <alignment vertical="center"/>
    </xf>
    <xf numFmtId="4" fontId="37" fillId="4" borderId="28" xfId="0" applyNumberFormat="1" applyFont="1" applyFill="1" applyBorder="1" applyAlignment="1" applyProtection="1">
      <alignment vertical="center"/>
      <protection locked="0"/>
    </xf>
    <xf numFmtId="4" fontId="37" fillId="0" borderId="28" xfId="0" applyNumberFormat="1" applyFont="1" applyBorder="1" applyAlignment="1" applyProtection="1">
      <alignment vertical="center"/>
    </xf>
    <xf numFmtId="0" fontId="37" fillId="0" borderId="5" xfId="0" applyFont="1" applyBorder="1" applyAlignment="1">
      <alignment vertical="center"/>
    </xf>
    <xf numFmtId="0" fontId="37" fillId="4" borderId="28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8" fillId="0" borderId="0" xfId="0" applyFont="1" applyAlignment="1" applyProtection="1">
      <alignment vertical="center" wrapText="1"/>
    </xf>
    <xf numFmtId="0" fontId="0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 wrapText="1"/>
    </xf>
    <xf numFmtId="167" fontId="8" fillId="0" borderId="0" xfId="0" applyNumberFormat="1" applyFont="1" applyBorder="1" applyAlignment="1" applyProtection="1">
      <alignment vertical="center"/>
    </xf>
    <xf numFmtId="0" fontId="38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left"/>
    </xf>
    <xf numFmtId="4" fontId="5" fillId="0" borderId="0" xfId="0" applyNumberFormat="1" applyFont="1" applyBorder="1" applyAlignment="1" applyProtection="1"/>
    <xf numFmtId="0" fontId="1" fillId="0" borderId="24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vertical="center"/>
    </xf>
    <xf numFmtId="166" fontId="1" fillId="0" borderId="24" xfId="0" applyNumberFormat="1" applyFont="1" applyBorder="1" applyAlignment="1" applyProtection="1">
      <alignment vertical="center"/>
    </xf>
    <xf numFmtId="166" fontId="1" fillId="0" borderId="2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top"/>
      <protection locked="0"/>
    </xf>
    <xf numFmtId="0" fontId="39" fillId="0" borderId="29" xfId="0" applyFont="1" applyBorder="1" applyAlignment="1" applyProtection="1">
      <alignment vertical="center" wrapText="1"/>
      <protection locked="0"/>
    </xf>
    <xf numFmtId="0" fontId="39" fillId="0" borderId="30" xfId="0" applyFont="1" applyBorder="1" applyAlignment="1" applyProtection="1">
      <alignment vertical="center" wrapText="1"/>
      <protection locked="0"/>
    </xf>
    <xf numFmtId="0" fontId="39" fillId="0" borderId="31" xfId="0" applyFont="1" applyBorder="1" applyAlignment="1" applyProtection="1">
      <alignment vertical="center" wrapText="1"/>
      <protection locked="0"/>
    </xf>
    <xf numFmtId="0" fontId="39" fillId="0" borderId="32" xfId="0" applyFont="1" applyBorder="1" applyAlignment="1" applyProtection="1">
      <alignment horizontal="center" vertical="center" wrapText="1"/>
      <protection locked="0"/>
    </xf>
    <xf numFmtId="0" fontId="39" fillId="0" borderId="33" xfId="0" applyFont="1" applyBorder="1" applyAlignment="1" applyProtection="1">
      <alignment horizontal="center" vertical="center" wrapText="1"/>
      <protection locked="0"/>
    </xf>
    <xf numFmtId="0" fontId="39" fillId="0" borderId="32" xfId="0" applyFont="1" applyBorder="1" applyAlignment="1" applyProtection="1">
      <alignment vertical="center" wrapText="1"/>
      <protection locked="0"/>
    </xf>
    <xf numFmtId="0" fontId="39" fillId="0" borderId="33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left" vertical="center" wrapText="1"/>
      <protection locked="0"/>
    </xf>
    <xf numFmtId="0" fontId="42" fillId="0" borderId="32" xfId="0" applyFont="1" applyBorder="1" applyAlignment="1" applyProtection="1">
      <alignment vertical="center" wrapText="1"/>
      <protection locked="0"/>
    </xf>
    <xf numFmtId="0" fontId="42" fillId="0" borderId="1" xfId="0" applyFont="1" applyBorder="1" applyAlignment="1" applyProtection="1">
      <alignment vertical="center" wrapText="1"/>
      <protection locked="0"/>
    </xf>
    <xf numFmtId="0" fontId="42" fillId="0" borderId="1" xfId="0" applyFont="1" applyBorder="1" applyAlignment="1" applyProtection="1">
      <alignment vertical="center"/>
      <protection locked="0"/>
    </xf>
    <xf numFmtId="0" fontId="42" fillId="0" borderId="1" xfId="0" applyFont="1" applyBorder="1" applyAlignment="1" applyProtection="1">
      <alignment horizontal="left" vertical="center"/>
      <protection locked="0"/>
    </xf>
    <xf numFmtId="49" fontId="42" fillId="0" borderId="1" xfId="0" applyNumberFormat="1" applyFont="1" applyBorder="1" applyAlignment="1" applyProtection="1">
      <alignment vertical="center" wrapText="1"/>
      <protection locked="0"/>
    </xf>
    <xf numFmtId="0" fontId="39" fillId="0" borderId="35" xfId="0" applyFont="1" applyBorder="1" applyAlignment="1" applyProtection="1">
      <alignment vertical="center" wrapText="1"/>
      <protection locked="0"/>
    </xf>
    <xf numFmtId="0" fontId="43" fillId="0" borderId="34" xfId="0" applyFont="1" applyBorder="1" applyAlignment="1" applyProtection="1">
      <alignment vertical="center" wrapText="1"/>
      <protection locked="0"/>
    </xf>
    <xf numFmtId="0" fontId="39" fillId="0" borderId="36" xfId="0" applyFont="1" applyBorder="1" applyAlignment="1" applyProtection="1">
      <alignment vertical="center" wrapText="1"/>
      <protection locked="0"/>
    </xf>
    <xf numFmtId="0" fontId="39" fillId="0" borderId="1" xfId="0" applyFont="1" applyBorder="1" applyAlignment="1" applyProtection="1">
      <alignment vertical="top"/>
      <protection locked="0"/>
    </xf>
    <xf numFmtId="0" fontId="39" fillId="0" borderId="0" xfId="0" applyFont="1" applyAlignment="1" applyProtection="1">
      <alignment vertical="top"/>
      <protection locked="0"/>
    </xf>
    <xf numFmtId="0" fontId="39" fillId="0" borderId="29" xfId="0" applyFont="1" applyBorder="1" applyAlignment="1" applyProtection="1">
      <alignment horizontal="left" vertical="center"/>
      <protection locked="0"/>
    </xf>
    <xf numFmtId="0" fontId="39" fillId="0" borderId="30" xfId="0" applyFont="1" applyBorder="1" applyAlignment="1" applyProtection="1">
      <alignment horizontal="left" vertical="center"/>
      <protection locked="0"/>
    </xf>
    <xf numFmtId="0" fontId="39" fillId="0" borderId="31" xfId="0" applyFont="1" applyBorder="1" applyAlignment="1" applyProtection="1">
      <alignment horizontal="left" vertical="center"/>
      <protection locked="0"/>
    </xf>
    <xf numFmtId="0" fontId="39" fillId="0" borderId="32" xfId="0" applyFont="1" applyBorder="1" applyAlignment="1" applyProtection="1">
      <alignment horizontal="left" vertical="center"/>
      <protection locked="0"/>
    </xf>
    <xf numFmtId="0" fontId="39" fillId="0" borderId="33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center" vertical="center"/>
      <protection locked="0"/>
    </xf>
    <xf numFmtId="0" fontId="44" fillId="0" borderId="34" xfId="0" applyFont="1" applyBorder="1" applyAlignment="1" applyProtection="1">
      <alignment horizontal="left" vertical="center"/>
      <protection locked="0"/>
    </xf>
    <xf numFmtId="0" fontId="45" fillId="0" borderId="1" xfId="0" applyFont="1" applyBorder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2" fillId="0" borderId="32" xfId="0" applyFont="1" applyBorder="1" applyAlignment="1" applyProtection="1">
      <alignment horizontal="left" vertical="center"/>
      <protection locked="0"/>
    </xf>
    <xf numFmtId="0" fontId="42" fillId="2" borderId="1" xfId="0" applyFont="1" applyFill="1" applyBorder="1" applyAlignment="1" applyProtection="1">
      <alignment horizontal="left" vertical="center"/>
      <protection locked="0"/>
    </xf>
    <xf numFmtId="0" fontId="42" fillId="2" borderId="1" xfId="0" applyFont="1" applyFill="1" applyBorder="1" applyAlignment="1" applyProtection="1">
      <alignment horizontal="center" vertical="center"/>
      <protection locked="0"/>
    </xf>
    <xf numFmtId="0" fontId="39" fillId="0" borderId="35" xfId="0" applyFont="1" applyBorder="1" applyAlignment="1" applyProtection="1">
      <alignment horizontal="left" vertical="center"/>
      <protection locked="0"/>
    </xf>
    <xf numFmtId="0" fontId="43" fillId="0" borderId="34" xfId="0" applyFont="1" applyBorder="1" applyAlignment="1" applyProtection="1">
      <alignment horizontal="left" vertical="center"/>
      <protection locked="0"/>
    </xf>
    <xf numFmtId="0" fontId="39" fillId="0" borderId="36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0" fontId="42" fillId="0" borderId="34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9" fillId="0" borderId="29" xfId="0" applyFont="1" applyBorder="1" applyAlignment="1" applyProtection="1">
      <alignment horizontal="left" vertical="center" wrapText="1"/>
      <protection locked="0"/>
    </xf>
    <xf numFmtId="0" fontId="39" fillId="0" borderId="30" xfId="0" applyFont="1" applyBorder="1" applyAlignment="1" applyProtection="1">
      <alignment horizontal="left" vertical="center" wrapText="1"/>
      <protection locked="0"/>
    </xf>
    <xf numFmtId="0" fontId="39" fillId="0" borderId="31" xfId="0" applyFont="1" applyBorder="1" applyAlignment="1" applyProtection="1">
      <alignment horizontal="left" vertical="center" wrapText="1"/>
      <protection locked="0"/>
    </xf>
    <xf numFmtId="0" fontId="39" fillId="0" borderId="32" xfId="0" applyFont="1" applyBorder="1" applyAlignment="1" applyProtection="1">
      <alignment horizontal="left" vertical="center" wrapText="1"/>
      <protection locked="0"/>
    </xf>
    <xf numFmtId="0" fontId="39" fillId="0" borderId="33" xfId="0" applyFont="1" applyBorder="1" applyAlignment="1" applyProtection="1">
      <alignment horizontal="left" vertical="center" wrapText="1"/>
      <protection locked="0"/>
    </xf>
    <xf numFmtId="0" fontId="44" fillId="0" borderId="32" xfId="0" applyFont="1" applyBorder="1" applyAlignment="1" applyProtection="1">
      <alignment horizontal="left" vertical="center" wrapText="1"/>
      <protection locked="0"/>
    </xf>
    <xf numFmtId="0" fontId="44" fillId="0" borderId="33" xfId="0" applyFont="1" applyBorder="1" applyAlignment="1" applyProtection="1">
      <alignment horizontal="left" vertical="center" wrapText="1"/>
      <protection locked="0"/>
    </xf>
    <xf numFmtId="0" fontId="42" fillId="0" borderId="32" xfId="0" applyFont="1" applyBorder="1" applyAlignment="1" applyProtection="1">
      <alignment horizontal="left" vertical="center" wrapText="1"/>
      <protection locked="0"/>
    </xf>
    <xf numFmtId="0" fontId="42" fillId="0" borderId="33" xfId="0" applyFont="1" applyBorder="1" applyAlignment="1" applyProtection="1">
      <alignment horizontal="left" vertical="center" wrapText="1"/>
      <protection locked="0"/>
    </xf>
    <xf numFmtId="0" fontId="42" fillId="0" borderId="33" xfId="0" applyFont="1" applyBorder="1" applyAlignment="1" applyProtection="1">
      <alignment horizontal="left" vertical="center"/>
      <protection locked="0"/>
    </xf>
    <xf numFmtId="0" fontId="42" fillId="0" borderId="35" xfId="0" applyFont="1" applyBorder="1" applyAlignment="1" applyProtection="1">
      <alignment horizontal="left" vertical="center" wrapText="1"/>
      <protection locked="0"/>
    </xf>
    <xf numFmtId="0" fontId="42" fillId="0" borderId="34" xfId="0" applyFont="1" applyBorder="1" applyAlignment="1" applyProtection="1">
      <alignment horizontal="left" vertical="center" wrapText="1"/>
      <protection locked="0"/>
    </xf>
    <xf numFmtId="0" fontId="42" fillId="0" borderId="36" xfId="0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left" vertical="top"/>
      <protection locked="0"/>
    </xf>
    <xf numFmtId="0" fontId="42" fillId="0" borderId="1" xfId="0" applyFont="1" applyBorder="1" applyAlignment="1" applyProtection="1">
      <alignment horizontal="center" vertical="top"/>
      <protection locked="0"/>
    </xf>
    <xf numFmtId="0" fontId="42" fillId="0" borderId="35" xfId="0" applyFont="1" applyBorder="1" applyAlignment="1" applyProtection="1">
      <alignment horizontal="left" vertical="center"/>
      <protection locked="0"/>
    </xf>
    <xf numFmtId="0" fontId="42" fillId="0" borderId="36" xfId="0" applyFont="1" applyBorder="1" applyAlignment="1" applyProtection="1">
      <alignment horizontal="left"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1" fillId="0" borderId="1" xfId="0" applyFont="1" applyBorder="1" applyAlignment="1" applyProtection="1">
      <alignment vertical="center"/>
      <protection locked="0"/>
    </xf>
    <xf numFmtId="0" fontId="44" fillId="0" borderId="34" xfId="0" applyFont="1" applyBorder="1" applyAlignment="1" applyProtection="1">
      <alignment vertical="center"/>
      <protection locked="0"/>
    </xf>
    <xf numFmtId="0" fontId="41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42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41" fillId="0" borderId="34" xfId="0" applyFont="1" applyBorder="1" applyAlignment="1" applyProtection="1">
      <alignment horizontal="left"/>
      <protection locked="0"/>
    </xf>
    <xf numFmtId="0" fontId="44" fillId="0" borderId="34" xfId="0" applyFont="1" applyBorder="1" applyAlignment="1" applyProtection="1">
      <protection locked="0"/>
    </xf>
    <xf numFmtId="0" fontId="39" fillId="0" borderId="32" xfId="0" applyFont="1" applyBorder="1" applyAlignment="1" applyProtection="1">
      <alignment vertical="top"/>
      <protection locked="0"/>
    </xf>
    <xf numFmtId="0" fontId="39" fillId="0" borderId="33" xfId="0" applyFont="1" applyBorder="1" applyAlignment="1" applyProtection="1">
      <alignment vertical="top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left" vertical="top"/>
      <protection locked="0"/>
    </xf>
    <xf numFmtId="0" fontId="39" fillId="0" borderId="35" xfId="0" applyFont="1" applyBorder="1" applyAlignment="1" applyProtection="1">
      <alignment vertical="top"/>
      <protection locked="0"/>
    </xf>
    <xf numFmtId="0" fontId="39" fillId="0" borderId="34" xfId="0" applyFont="1" applyBorder="1" applyAlignment="1" applyProtection="1">
      <alignment vertical="top"/>
      <protection locked="0"/>
    </xf>
    <xf numFmtId="0" fontId="39" fillId="0" borderId="36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20" fillId="0" borderId="8" xfId="0" applyNumberFormat="1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4" fontId="3" fillId="5" borderId="10" xfId="0" applyNumberFormat="1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0" fontId="2" fillId="6" borderId="10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0" fillId="3" borderId="0" xfId="1" applyFont="1" applyFill="1" applyAlignment="1">
      <alignment vertical="center"/>
    </xf>
    <xf numFmtId="0" fontId="42" fillId="0" borderId="1" xfId="0" applyFont="1" applyBorder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left" vertical="top"/>
      <protection locked="0"/>
    </xf>
    <xf numFmtId="0" fontId="41" fillId="0" borderId="34" xfId="0" applyFont="1" applyBorder="1" applyAlignment="1" applyProtection="1">
      <alignment horizontal="left"/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49" fontId="42" fillId="0" borderId="1" xfId="0" applyNumberFormat="1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left" vertical="center" wrapText="1"/>
      <protection locked="0"/>
    </xf>
    <xf numFmtId="0" fontId="41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4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  <c r="BV1" s="21" t="s">
        <v>7</v>
      </c>
    </row>
    <row r="2" spans="1:74" ht="36.950000000000003" customHeight="1"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D2" s="362"/>
      <c r="BE2" s="362"/>
      <c r="BS2" s="22" t="s">
        <v>8</v>
      </c>
      <c r="BT2" s="22" t="s">
        <v>9</v>
      </c>
    </row>
    <row r="3" spans="1:74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8</v>
      </c>
      <c r="BT3" s="22" t="s">
        <v>10</v>
      </c>
    </row>
    <row r="4" spans="1:74" ht="36.950000000000003" customHeight="1">
      <c r="B4" s="26"/>
      <c r="C4" s="27"/>
      <c r="D4" s="28" t="s">
        <v>11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9"/>
      <c r="AS4" s="30" t="s">
        <v>12</v>
      </c>
      <c r="BE4" s="31" t="s">
        <v>13</v>
      </c>
      <c r="BS4" s="22" t="s">
        <v>14</v>
      </c>
    </row>
    <row r="5" spans="1:74" ht="14.45" customHeight="1">
      <c r="B5" s="26"/>
      <c r="C5" s="27"/>
      <c r="D5" s="32" t="s">
        <v>15</v>
      </c>
      <c r="E5" s="27"/>
      <c r="F5" s="27"/>
      <c r="G5" s="27"/>
      <c r="H5" s="27"/>
      <c r="I5" s="27"/>
      <c r="J5" s="27"/>
      <c r="K5" s="327" t="s">
        <v>16</v>
      </c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328"/>
      <c r="AC5" s="328"/>
      <c r="AD5" s="328"/>
      <c r="AE5" s="328"/>
      <c r="AF5" s="328"/>
      <c r="AG5" s="328"/>
      <c r="AH5" s="328"/>
      <c r="AI5" s="328"/>
      <c r="AJ5" s="328"/>
      <c r="AK5" s="328"/>
      <c r="AL5" s="328"/>
      <c r="AM5" s="328"/>
      <c r="AN5" s="328"/>
      <c r="AO5" s="328"/>
      <c r="AP5" s="27"/>
      <c r="AQ5" s="29"/>
      <c r="BE5" s="325" t="s">
        <v>17</v>
      </c>
      <c r="BS5" s="22" t="s">
        <v>8</v>
      </c>
    </row>
    <row r="6" spans="1:74" ht="36.950000000000003" customHeight="1">
      <c r="B6" s="26"/>
      <c r="C6" s="27"/>
      <c r="D6" s="34" t="s">
        <v>18</v>
      </c>
      <c r="E6" s="27"/>
      <c r="F6" s="27"/>
      <c r="G6" s="27"/>
      <c r="H6" s="27"/>
      <c r="I6" s="27"/>
      <c r="J6" s="27"/>
      <c r="K6" s="329" t="s">
        <v>19</v>
      </c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27"/>
      <c r="AQ6" s="29"/>
      <c r="BE6" s="326"/>
      <c r="BS6" s="22" t="s">
        <v>20</v>
      </c>
    </row>
    <row r="7" spans="1:74" ht="14.45" customHeight="1">
      <c r="B7" s="26"/>
      <c r="C7" s="27"/>
      <c r="D7" s="35" t="s">
        <v>21</v>
      </c>
      <c r="E7" s="27"/>
      <c r="F7" s="27"/>
      <c r="G7" s="27"/>
      <c r="H7" s="27"/>
      <c r="I7" s="27"/>
      <c r="J7" s="27"/>
      <c r="K7" s="33" t="s">
        <v>22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5" t="s">
        <v>23</v>
      </c>
      <c r="AL7" s="27"/>
      <c r="AM7" s="27"/>
      <c r="AN7" s="33" t="s">
        <v>24</v>
      </c>
      <c r="AO7" s="27"/>
      <c r="AP7" s="27"/>
      <c r="AQ7" s="29"/>
      <c r="BE7" s="326"/>
      <c r="BS7" s="22" t="s">
        <v>25</v>
      </c>
    </row>
    <row r="8" spans="1:74" ht="14.45" customHeight="1">
      <c r="B8" s="26"/>
      <c r="C8" s="27"/>
      <c r="D8" s="35" t="s">
        <v>26</v>
      </c>
      <c r="E8" s="27"/>
      <c r="F8" s="27"/>
      <c r="G8" s="27"/>
      <c r="H8" s="27"/>
      <c r="I8" s="27"/>
      <c r="J8" s="27"/>
      <c r="K8" s="33" t="s">
        <v>27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5" t="s">
        <v>28</v>
      </c>
      <c r="AL8" s="27"/>
      <c r="AM8" s="27"/>
      <c r="AN8" s="36" t="s">
        <v>29</v>
      </c>
      <c r="AO8" s="27"/>
      <c r="AP8" s="27"/>
      <c r="AQ8" s="29"/>
      <c r="BE8" s="326"/>
      <c r="BS8" s="22" t="s">
        <v>30</v>
      </c>
    </row>
    <row r="9" spans="1:74" ht="14.45" customHeight="1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9"/>
      <c r="BE9" s="326"/>
      <c r="BS9" s="22" t="s">
        <v>31</v>
      </c>
    </row>
    <row r="10" spans="1:74" ht="14.45" customHeight="1">
      <c r="B10" s="26"/>
      <c r="C10" s="27"/>
      <c r="D10" s="35" t="s">
        <v>32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5" t="s">
        <v>33</v>
      </c>
      <c r="AL10" s="27"/>
      <c r="AM10" s="27"/>
      <c r="AN10" s="33" t="s">
        <v>34</v>
      </c>
      <c r="AO10" s="27"/>
      <c r="AP10" s="27"/>
      <c r="AQ10" s="29"/>
      <c r="BE10" s="326"/>
      <c r="BS10" s="22" t="s">
        <v>20</v>
      </c>
    </row>
    <row r="11" spans="1:74" ht="18.399999999999999" customHeight="1">
      <c r="B11" s="26"/>
      <c r="C11" s="27"/>
      <c r="D11" s="27"/>
      <c r="E11" s="33" t="s">
        <v>35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5" t="s">
        <v>36</v>
      </c>
      <c r="AL11" s="27"/>
      <c r="AM11" s="27"/>
      <c r="AN11" s="33" t="s">
        <v>37</v>
      </c>
      <c r="AO11" s="27"/>
      <c r="AP11" s="27"/>
      <c r="AQ11" s="29"/>
      <c r="BE11" s="326"/>
      <c r="BS11" s="22" t="s">
        <v>20</v>
      </c>
    </row>
    <row r="12" spans="1:74" ht="6.95" customHeigh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9"/>
      <c r="BE12" s="326"/>
      <c r="BS12" s="22" t="s">
        <v>20</v>
      </c>
    </row>
    <row r="13" spans="1:74" ht="14.45" customHeight="1">
      <c r="B13" s="26"/>
      <c r="C13" s="27"/>
      <c r="D13" s="35" t="s">
        <v>38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5" t="s">
        <v>33</v>
      </c>
      <c r="AL13" s="27"/>
      <c r="AM13" s="27"/>
      <c r="AN13" s="37" t="s">
        <v>39</v>
      </c>
      <c r="AO13" s="27"/>
      <c r="AP13" s="27"/>
      <c r="AQ13" s="29"/>
      <c r="BE13" s="326"/>
      <c r="BS13" s="22" t="s">
        <v>20</v>
      </c>
    </row>
    <row r="14" spans="1:74">
      <c r="B14" s="26"/>
      <c r="C14" s="27"/>
      <c r="D14" s="27"/>
      <c r="E14" s="330" t="s">
        <v>39</v>
      </c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  <c r="Z14" s="331"/>
      <c r="AA14" s="331"/>
      <c r="AB14" s="331"/>
      <c r="AC14" s="331"/>
      <c r="AD14" s="331"/>
      <c r="AE14" s="331"/>
      <c r="AF14" s="331"/>
      <c r="AG14" s="331"/>
      <c r="AH14" s="331"/>
      <c r="AI14" s="331"/>
      <c r="AJ14" s="331"/>
      <c r="AK14" s="35" t="s">
        <v>36</v>
      </c>
      <c r="AL14" s="27"/>
      <c r="AM14" s="27"/>
      <c r="AN14" s="37" t="s">
        <v>39</v>
      </c>
      <c r="AO14" s="27"/>
      <c r="AP14" s="27"/>
      <c r="AQ14" s="29"/>
      <c r="BE14" s="326"/>
      <c r="BS14" s="22" t="s">
        <v>20</v>
      </c>
    </row>
    <row r="15" spans="1:74" ht="6.95" customHeight="1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9"/>
      <c r="BE15" s="326"/>
      <c r="BS15" s="22" t="s">
        <v>6</v>
      </c>
    </row>
    <row r="16" spans="1:74" ht="14.45" customHeight="1">
      <c r="B16" s="26"/>
      <c r="C16" s="27"/>
      <c r="D16" s="35" t="s">
        <v>40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5" t="s">
        <v>33</v>
      </c>
      <c r="AL16" s="27"/>
      <c r="AM16" s="27"/>
      <c r="AN16" s="33" t="s">
        <v>41</v>
      </c>
      <c r="AO16" s="27"/>
      <c r="AP16" s="27"/>
      <c r="AQ16" s="29"/>
      <c r="BE16" s="326"/>
      <c r="BS16" s="22" t="s">
        <v>6</v>
      </c>
    </row>
    <row r="17" spans="2:71" ht="18.399999999999999" customHeight="1">
      <c r="B17" s="26"/>
      <c r="C17" s="27"/>
      <c r="D17" s="27"/>
      <c r="E17" s="33" t="s">
        <v>42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5" t="s">
        <v>36</v>
      </c>
      <c r="AL17" s="27"/>
      <c r="AM17" s="27"/>
      <c r="AN17" s="33" t="s">
        <v>43</v>
      </c>
      <c r="AO17" s="27"/>
      <c r="AP17" s="27"/>
      <c r="AQ17" s="29"/>
      <c r="BE17" s="326"/>
      <c r="BS17" s="22" t="s">
        <v>6</v>
      </c>
    </row>
    <row r="18" spans="2:71" ht="6.95" customHeight="1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9"/>
      <c r="BE18" s="326"/>
      <c r="BS18" s="22" t="s">
        <v>8</v>
      </c>
    </row>
    <row r="19" spans="2:71" ht="14.45" customHeight="1">
      <c r="B19" s="26"/>
      <c r="C19" s="27"/>
      <c r="D19" s="35" t="s">
        <v>44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9"/>
      <c r="BE19" s="326"/>
      <c r="BS19" s="22" t="s">
        <v>8</v>
      </c>
    </row>
    <row r="20" spans="2:71" ht="48.75" customHeight="1">
      <c r="B20" s="26"/>
      <c r="C20" s="27"/>
      <c r="D20" s="27"/>
      <c r="E20" s="332" t="s">
        <v>45</v>
      </c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27"/>
      <c r="AP20" s="27"/>
      <c r="AQ20" s="29"/>
      <c r="BE20" s="326"/>
      <c r="BS20" s="22" t="s">
        <v>6</v>
      </c>
    </row>
    <row r="21" spans="2:71" ht="6.95" customHeight="1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9"/>
      <c r="BE21" s="326"/>
    </row>
    <row r="22" spans="2:71" ht="6.95" customHeight="1">
      <c r="B22" s="26"/>
      <c r="C22" s="2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27"/>
      <c r="AQ22" s="29"/>
      <c r="BE22" s="326"/>
    </row>
    <row r="23" spans="2:71" s="1" customFormat="1" ht="25.9" customHeight="1">
      <c r="B23" s="39"/>
      <c r="C23" s="40"/>
      <c r="D23" s="41" t="s">
        <v>46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33">
        <f>ROUND(AG51,2)</f>
        <v>0</v>
      </c>
      <c r="AL23" s="334"/>
      <c r="AM23" s="334"/>
      <c r="AN23" s="334"/>
      <c r="AO23" s="334"/>
      <c r="AP23" s="40"/>
      <c r="AQ23" s="43"/>
      <c r="BE23" s="326"/>
    </row>
    <row r="24" spans="2:71" s="1" customFormat="1" ht="6.95" customHeight="1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3"/>
      <c r="BE24" s="326"/>
    </row>
    <row r="25" spans="2:71" s="1" customFormat="1" ht="13.5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335" t="s">
        <v>47</v>
      </c>
      <c r="M25" s="335"/>
      <c r="N25" s="335"/>
      <c r="O25" s="335"/>
      <c r="P25" s="40"/>
      <c r="Q25" s="40"/>
      <c r="R25" s="40"/>
      <c r="S25" s="40"/>
      <c r="T25" s="40"/>
      <c r="U25" s="40"/>
      <c r="V25" s="40"/>
      <c r="W25" s="335" t="s">
        <v>48</v>
      </c>
      <c r="X25" s="335"/>
      <c r="Y25" s="335"/>
      <c r="Z25" s="335"/>
      <c r="AA25" s="335"/>
      <c r="AB25" s="335"/>
      <c r="AC25" s="335"/>
      <c r="AD25" s="335"/>
      <c r="AE25" s="335"/>
      <c r="AF25" s="40"/>
      <c r="AG25" s="40"/>
      <c r="AH25" s="40"/>
      <c r="AI25" s="40"/>
      <c r="AJ25" s="40"/>
      <c r="AK25" s="335" t="s">
        <v>49</v>
      </c>
      <c r="AL25" s="335"/>
      <c r="AM25" s="335"/>
      <c r="AN25" s="335"/>
      <c r="AO25" s="335"/>
      <c r="AP25" s="40"/>
      <c r="AQ25" s="43"/>
      <c r="BE25" s="326"/>
    </row>
    <row r="26" spans="2:71" s="2" customFormat="1" ht="14.45" customHeight="1">
      <c r="B26" s="45"/>
      <c r="C26" s="46"/>
      <c r="D26" s="47" t="s">
        <v>50</v>
      </c>
      <c r="E26" s="46"/>
      <c r="F26" s="47" t="s">
        <v>51</v>
      </c>
      <c r="G26" s="46"/>
      <c r="H26" s="46"/>
      <c r="I26" s="46"/>
      <c r="J26" s="46"/>
      <c r="K26" s="46"/>
      <c r="L26" s="336">
        <v>0.21</v>
      </c>
      <c r="M26" s="337"/>
      <c r="N26" s="337"/>
      <c r="O26" s="337"/>
      <c r="P26" s="46"/>
      <c r="Q26" s="46"/>
      <c r="R26" s="46"/>
      <c r="S26" s="46"/>
      <c r="T26" s="46"/>
      <c r="U26" s="46"/>
      <c r="V26" s="46"/>
      <c r="W26" s="338">
        <f>ROUND(AZ51,2)</f>
        <v>0</v>
      </c>
      <c r="X26" s="337"/>
      <c r="Y26" s="337"/>
      <c r="Z26" s="337"/>
      <c r="AA26" s="337"/>
      <c r="AB26" s="337"/>
      <c r="AC26" s="337"/>
      <c r="AD26" s="337"/>
      <c r="AE26" s="337"/>
      <c r="AF26" s="46"/>
      <c r="AG26" s="46"/>
      <c r="AH26" s="46"/>
      <c r="AI26" s="46"/>
      <c r="AJ26" s="46"/>
      <c r="AK26" s="338">
        <f>ROUND(AV51,2)</f>
        <v>0</v>
      </c>
      <c r="AL26" s="337"/>
      <c r="AM26" s="337"/>
      <c r="AN26" s="337"/>
      <c r="AO26" s="337"/>
      <c r="AP26" s="46"/>
      <c r="AQ26" s="48"/>
      <c r="BE26" s="326"/>
    </row>
    <row r="27" spans="2:71" s="2" customFormat="1" ht="14.45" customHeight="1">
      <c r="B27" s="45"/>
      <c r="C27" s="46"/>
      <c r="D27" s="46"/>
      <c r="E27" s="46"/>
      <c r="F27" s="47" t="s">
        <v>52</v>
      </c>
      <c r="G27" s="46"/>
      <c r="H27" s="46"/>
      <c r="I27" s="46"/>
      <c r="J27" s="46"/>
      <c r="K27" s="46"/>
      <c r="L27" s="336">
        <v>0.15</v>
      </c>
      <c r="M27" s="337"/>
      <c r="N27" s="337"/>
      <c r="O27" s="337"/>
      <c r="P27" s="46"/>
      <c r="Q27" s="46"/>
      <c r="R27" s="46"/>
      <c r="S27" s="46"/>
      <c r="T27" s="46"/>
      <c r="U27" s="46"/>
      <c r="V27" s="46"/>
      <c r="W27" s="338">
        <f>ROUND(BA51,2)</f>
        <v>0</v>
      </c>
      <c r="X27" s="337"/>
      <c r="Y27" s="337"/>
      <c r="Z27" s="337"/>
      <c r="AA27" s="337"/>
      <c r="AB27" s="337"/>
      <c r="AC27" s="337"/>
      <c r="AD27" s="337"/>
      <c r="AE27" s="337"/>
      <c r="AF27" s="46"/>
      <c r="AG27" s="46"/>
      <c r="AH27" s="46"/>
      <c r="AI27" s="46"/>
      <c r="AJ27" s="46"/>
      <c r="AK27" s="338">
        <f>ROUND(AW51,2)</f>
        <v>0</v>
      </c>
      <c r="AL27" s="337"/>
      <c r="AM27" s="337"/>
      <c r="AN27" s="337"/>
      <c r="AO27" s="337"/>
      <c r="AP27" s="46"/>
      <c r="AQ27" s="48"/>
      <c r="BE27" s="326"/>
    </row>
    <row r="28" spans="2:71" s="2" customFormat="1" ht="14.45" hidden="1" customHeight="1">
      <c r="B28" s="45"/>
      <c r="C28" s="46"/>
      <c r="D28" s="46"/>
      <c r="E28" s="46"/>
      <c r="F28" s="47" t="s">
        <v>53</v>
      </c>
      <c r="G28" s="46"/>
      <c r="H28" s="46"/>
      <c r="I28" s="46"/>
      <c r="J28" s="46"/>
      <c r="K28" s="46"/>
      <c r="L28" s="336">
        <v>0.21</v>
      </c>
      <c r="M28" s="337"/>
      <c r="N28" s="337"/>
      <c r="O28" s="337"/>
      <c r="P28" s="46"/>
      <c r="Q28" s="46"/>
      <c r="R28" s="46"/>
      <c r="S28" s="46"/>
      <c r="T28" s="46"/>
      <c r="U28" s="46"/>
      <c r="V28" s="46"/>
      <c r="W28" s="338">
        <f>ROUND(BB51,2)</f>
        <v>0</v>
      </c>
      <c r="X28" s="337"/>
      <c r="Y28" s="337"/>
      <c r="Z28" s="337"/>
      <c r="AA28" s="337"/>
      <c r="AB28" s="337"/>
      <c r="AC28" s="337"/>
      <c r="AD28" s="337"/>
      <c r="AE28" s="337"/>
      <c r="AF28" s="46"/>
      <c r="AG28" s="46"/>
      <c r="AH28" s="46"/>
      <c r="AI28" s="46"/>
      <c r="AJ28" s="46"/>
      <c r="AK28" s="338">
        <v>0</v>
      </c>
      <c r="AL28" s="337"/>
      <c r="AM28" s="337"/>
      <c r="AN28" s="337"/>
      <c r="AO28" s="337"/>
      <c r="AP28" s="46"/>
      <c r="AQ28" s="48"/>
      <c r="BE28" s="326"/>
    </row>
    <row r="29" spans="2:71" s="2" customFormat="1" ht="14.45" hidden="1" customHeight="1">
      <c r="B29" s="45"/>
      <c r="C29" s="46"/>
      <c r="D29" s="46"/>
      <c r="E29" s="46"/>
      <c r="F29" s="47" t="s">
        <v>54</v>
      </c>
      <c r="G29" s="46"/>
      <c r="H29" s="46"/>
      <c r="I29" s="46"/>
      <c r="J29" s="46"/>
      <c r="K29" s="46"/>
      <c r="L29" s="336">
        <v>0.15</v>
      </c>
      <c r="M29" s="337"/>
      <c r="N29" s="337"/>
      <c r="O29" s="337"/>
      <c r="P29" s="46"/>
      <c r="Q29" s="46"/>
      <c r="R29" s="46"/>
      <c r="S29" s="46"/>
      <c r="T29" s="46"/>
      <c r="U29" s="46"/>
      <c r="V29" s="46"/>
      <c r="W29" s="338">
        <f>ROUND(BC51,2)</f>
        <v>0</v>
      </c>
      <c r="X29" s="337"/>
      <c r="Y29" s="337"/>
      <c r="Z29" s="337"/>
      <c r="AA29" s="337"/>
      <c r="AB29" s="337"/>
      <c r="AC29" s="337"/>
      <c r="AD29" s="337"/>
      <c r="AE29" s="337"/>
      <c r="AF29" s="46"/>
      <c r="AG29" s="46"/>
      <c r="AH29" s="46"/>
      <c r="AI29" s="46"/>
      <c r="AJ29" s="46"/>
      <c r="AK29" s="338">
        <v>0</v>
      </c>
      <c r="AL29" s="337"/>
      <c r="AM29" s="337"/>
      <c r="AN29" s="337"/>
      <c r="AO29" s="337"/>
      <c r="AP29" s="46"/>
      <c r="AQ29" s="48"/>
      <c r="BE29" s="326"/>
    </row>
    <row r="30" spans="2:71" s="2" customFormat="1" ht="14.45" hidden="1" customHeight="1">
      <c r="B30" s="45"/>
      <c r="C30" s="46"/>
      <c r="D30" s="46"/>
      <c r="E30" s="46"/>
      <c r="F30" s="47" t="s">
        <v>55</v>
      </c>
      <c r="G30" s="46"/>
      <c r="H30" s="46"/>
      <c r="I30" s="46"/>
      <c r="J30" s="46"/>
      <c r="K30" s="46"/>
      <c r="L30" s="336">
        <v>0</v>
      </c>
      <c r="M30" s="337"/>
      <c r="N30" s="337"/>
      <c r="O30" s="337"/>
      <c r="P30" s="46"/>
      <c r="Q30" s="46"/>
      <c r="R30" s="46"/>
      <c r="S30" s="46"/>
      <c r="T30" s="46"/>
      <c r="U30" s="46"/>
      <c r="V30" s="46"/>
      <c r="W30" s="338">
        <f>ROUND(BD51,2)</f>
        <v>0</v>
      </c>
      <c r="X30" s="337"/>
      <c r="Y30" s="337"/>
      <c r="Z30" s="337"/>
      <c r="AA30" s="337"/>
      <c r="AB30" s="337"/>
      <c r="AC30" s="337"/>
      <c r="AD30" s="337"/>
      <c r="AE30" s="337"/>
      <c r="AF30" s="46"/>
      <c r="AG30" s="46"/>
      <c r="AH30" s="46"/>
      <c r="AI30" s="46"/>
      <c r="AJ30" s="46"/>
      <c r="AK30" s="338">
        <v>0</v>
      </c>
      <c r="AL30" s="337"/>
      <c r="AM30" s="337"/>
      <c r="AN30" s="337"/>
      <c r="AO30" s="337"/>
      <c r="AP30" s="46"/>
      <c r="AQ30" s="48"/>
      <c r="BE30" s="326"/>
    </row>
    <row r="31" spans="2:71" s="1" customFormat="1" ht="6.95" customHeight="1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3"/>
      <c r="BE31" s="326"/>
    </row>
    <row r="32" spans="2:71" s="1" customFormat="1" ht="25.9" customHeight="1">
      <c r="B32" s="39"/>
      <c r="C32" s="49"/>
      <c r="D32" s="50" t="s">
        <v>56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 t="s">
        <v>57</v>
      </c>
      <c r="U32" s="51"/>
      <c r="V32" s="51"/>
      <c r="W32" s="51"/>
      <c r="X32" s="339" t="s">
        <v>58</v>
      </c>
      <c r="Y32" s="340"/>
      <c r="Z32" s="340"/>
      <c r="AA32" s="340"/>
      <c r="AB32" s="340"/>
      <c r="AC32" s="51"/>
      <c r="AD32" s="51"/>
      <c r="AE32" s="51"/>
      <c r="AF32" s="51"/>
      <c r="AG32" s="51"/>
      <c r="AH32" s="51"/>
      <c r="AI32" s="51"/>
      <c r="AJ32" s="51"/>
      <c r="AK32" s="341">
        <f>SUM(AK23:AK30)</f>
        <v>0</v>
      </c>
      <c r="AL32" s="340"/>
      <c r="AM32" s="340"/>
      <c r="AN32" s="340"/>
      <c r="AO32" s="342"/>
      <c r="AP32" s="49"/>
      <c r="AQ32" s="53"/>
      <c r="BE32" s="326"/>
    </row>
    <row r="33" spans="2:56" s="1" customFormat="1" ht="6.95" customHeight="1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3"/>
    </row>
    <row r="34" spans="2:56" s="1" customFormat="1" ht="6.95" customHeight="1">
      <c r="B34" s="5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6"/>
    </row>
    <row r="38" spans="2:56" s="1" customFormat="1" ht="6.95" customHeight="1"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9"/>
    </row>
    <row r="39" spans="2:56" s="1" customFormat="1" ht="36.950000000000003" customHeight="1">
      <c r="B39" s="39"/>
      <c r="C39" s="60" t="s">
        <v>59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59"/>
    </row>
    <row r="40" spans="2:56" s="1" customFormat="1" ht="6.95" customHeight="1">
      <c r="B40" s="39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59"/>
    </row>
    <row r="41" spans="2:56" s="3" customFormat="1" ht="14.45" customHeight="1">
      <c r="B41" s="62"/>
      <c r="C41" s="63" t="s">
        <v>15</v>
      </c>
      <c r="D41" s="64"/>
      <c r="E41" s="64"/>
      <c r="F41" s="64"/>
      <c r="G41" s="64"/>
      <c r="H41" s="64"/>
      <c r="I41" s="64"/>
      <c r="J41" s="64"/>
      <c r="K41" s="64"/>
      <c r="L41" s="64" t="str">
        <f>K5</f>
        <v>0012016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5"/>
    </row>
    <row r="42" spans="2:56" s="4" customFormat="1" ht="36.950000000000003" customHeight="1">
      <c r="B42" s="66"/>
      <c r="C42" s="67" t="s">
        <v>18</v>
      </c>
      <c r="D42" s="68"/>
      <c r="E42" s="68"/>
      <c r="F42" s="68"/>
      <c r="G42" s="68"/>
      <c r="H42" s="68"/>
      <c r="I42" s="68"/>
      <c r="J42" s="68"/>
      <c r="K42" s="68"/>
      <c r="L42" s="343" t="str">
        <f>K6</f>
        <v>Bytový dům Velké Hamry 433</v>
      </c>
      <c r="M42" s="344"/>
      <c r="N42" s="344"/>
      <c r="O42" s="344"/>
      <c r="P42" s="344"/>
      <c r="Q42" s="344"/>
      <c r="R42" s="344"/>
      <c r="S42" s="344"/>
      <c r="T42" s="344"/>
      <c r="U42" s="344"/>
      <c r="V42" s="344"/>
      <c r="W42" s="344"/>
      <c r="X42" s="344"/>
      <c r="Y42" s="344"/>
      <c r="Z42" s="344"/>
      <c r="AA42" s="344"/>
      <c r="AB42" s="344"/>
      <c r="AC42" s="344"/>
      <c r="AD42" s="344"/>
      <c r="AE42" s="344"/>
      <c r="AF42" s="344"/>
      <c r="AG42" s="344"/>
      <c r="AH42" s="344"/>
      <c r="AI42" s="344"/>
      <c r="AJ42" s="344"/>
      <c r="AK42" s="344"/>
      <c r="AL42" s="344"/>
      <c r="AM42" s="344"/>
      <c r="AN42" s="344"/>
      <c r="AO42" s="344"/>
      <c r="AP42" s="68"/>
      <c r="AQ42" s="68"/>
      <c r="AR42" s="69"/>
    </row>
    <row r="43" spans="2:56" s="1" customFormat="1" ht="6.95" customHeight="1">
      <c r="B43" s="39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59"/>
    </row>
    <row r="44" spans="2:56" s="1" customFormat="1">
      <c r="B44" s="39"/>
      <c r="C44" s="63" t="s">
        <v>26</v>
      </c>
      <c r="D44" s="61"/>
      <c r="E44" s="61"/>
      <c r="F44" s="61"/>
      <c r="G44" s="61"/>
      <c r="H44" s="61"/>
      <c r="I44" s="61"/>
      <c r="J44" s="61"/>
      <c r="K44" s="61"/>
      <c r="L44" s="70" t="str">
        <f>IF(K8="","",K8)</f>
        <v>Velké Hamry</v>
      </c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3" t="s">
        <v>28</v>
      </c>
      <c r="AJ44" s="61"/>
      <c r="AK44" s="61"/>
      <c r="AL44" s="61"/>
      <c r="AM44" s="345" t="str">
        <f>IF(AN8= "","",AN8)</f>
        <v>13.12.2016</v>
      </c>
      <c r="AN44" s="345"/>
      <c r="AO44" s="61"/>
      <c r="AP44" s="61"/>
      <c r="AQ44" s="61"/>
      <c r="AR44" s="59"/>
    </row>
    <row r="45" spans="2:56" s="1" customFormat="1" ht="6.95" customHeight="1">
      <c r="B45" s="39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59"/>
    </row>
    <row r="46" spans="2:56" s="1" customFormat="1">
      <c r="B46" s="39"/>
      <c r="C46" s="63" t="s">
        <v>32</v>
      </c>
      <c r="D46" s="61"/>
      <c r="E46" s="61"/>
      <c r="F46" s="61"/>
      <c r="G46" s="61"/>
      <c r="H46" s="61"/>
      <c r="I46" s="61"/>
      <c r="J46" s="61"/>
      <c r="K46" s="61"/>
      <c r="L46" s="64" t="str">
        <f>IF(E11= "","",E11)</f>
        <v>Město Velké Hamry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3" t="s">
        <v>40</v>
      </c>
      <c r="AJ46" s="61"/>
      <c r="AK46" s="61"/>
      <c r="AL46" s="61"/>
      <c r="AM46" s="346" t="str">
        <f>IF(E17="","",E17)</f>
        <v>Comfort space, a.s.</v>
      </c>
      <c r="AN46" s="346"/>
      <c r="AO46" s="346"/>
      <c r="AP46" s="346"/>
      <c r="AQ46" s="61"/>
      <c r="AR46" s="59"/>
      <c r="AS46" s="347" t="s">
        <v>60</v>
      </c>
      <c r="AT46" s="348"/>
      <c r="AU46" s="72"/>
      <c r="AV46" s="72"/>
      <c r="AW46" s="72"/>
      <c r="AX46" s="72"/>
      <c r="AY46" s="72"/>
      <c r="AZ46" s="72"/>
      <c r="BA46" s="72"/>
      <c r="BB46" s="72"/>
      <c r="BC46" s="72"/>
      <c r="BD46" s="73"/>
    </row>
    <row r="47" spans="2:56" s="1" customFormat="1">
      <c r="B47" s="39"/>
      <c r="C47" s="63" t="s">
        <v>38</v>
      </c>
      <c r="D47" s="61"/>
      <c r="E47" s="61"/>
      <c r="F47" s="61"/>
      <c r="G47" s="61"/>
      <c r="H47" s="61"/>
      <c r="I47" s="61"/>
      <c r="J47" s="61"/>
      <c r="K47" s="61"/>
      <c r="L47" s="64" t="str">
        <f>IF(E14= "Vyplň údaj","",E14)</f>
        <v/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59"/>
      <c r="AS47" s="349"/>
      <c r="AT47" s="350"/>
      <c r="AU47" s="74"/>
      <c r="AV47" s="74"/>
      <c r="AW47" s="74"/>
      <c r="AX47" s="74"/>
      <c r="AY47" s="74"/>
      <c r="AZ47" s="74"/>
      <c r="BA47" s="74"/>
      <c r="BB47" s="74"/>
      <c r="BC47" s="74"/>
      <c r="BD47" s="75"/>
    </row>
    <row r="48" spans="2:56" s="1" customFormat="1" ht="10.9" customHeight="1">
      <c r="B48" s="39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59"/>
      <c r="AS48" s="351"/>
      <c r="AT48" s="352"/>
      <c r="AU48" s="40"/>
      <c r="AV48" s="40"/>
      <c r="AW48" s="40"/>
      <c r="AX48" s="40"/>
      <c r="AY48" s="40"/>
      <c r="AZ48" s="40"/>
      <c r="BA48" s="40"/>
      <c r="BB48" s="40"/>
      <c r="BC48" s="40"/>
      <c r="BD48" s="76"/>
    </row>
    <row r="49" spans="1:91" s="1" customFormat="1" ht="29.25" customHeight="1">
      <c r="B49" s="39"/>
      <c r="C49" s="353" t="s">
        <v>61</v>
      </c>
      <c r="D49" s="354"/>
      <c r="E49" s="354"/>
      <c r="F49" s="354"/>
      <c r="G49" s="354"/>
      <c r="H49" s="77"/>
      <c r="I49" s="355" t="s">
        <v>62</v>
      </c>
      <c r="J49" s="354"/>
      <c r="K49" s="354"/>
      <c r="L49" s="354"/>
      <c r="M49" s="354"/>
      <c r="N49" s="354"/>
      <c r="O49" s="354"/>
      <c r="P49" s="354"/>
      <c r="Q49" s="354"/>
      <c r="R49" s="354"/>
      <c r="S49" s="354"/>
      <c r="T49" s="354"/>
      <c r="U49" s="354"/>
      <c r="V49" s="354"/>
      <c r="W49" s="354"/>
      <c r="X49" s="354"/>
      <c r="Y49" s="354"/>
      <c r="Z49" s="354"/>
      <c r="AA49" s="354"/>
      <c r="AB49" s="354"/>
      <c r="AC49" s="354"/>
      <c r="AD49" s="354"/>
      <c r="AE49" s="354"/>
      <c r="AF49" s="354"/>
      <c r="AG49" s="356" t="s">
        <v>63</v>
      </c>
      <c r="AH49" s="354"/>
      <c r="AI49" s="354"/>
      <c r="AJ49" s="354"/>
      <c r="AK49" s="354"/>
      <c r="AL49" s="354"/>
      <c r="AM49" s="354"/>
      <c r="AN49" s="355" t="s">
        <v>64</v>
      </c>
      <c r="AO49" s="354"/>
      <c r="AP49" s="354"/>
      <c r="AQ49" s="78" t="s">
        <v>65</v>
      </c>
      <c r="AR49" s="59"/>
      <c r="AS49" s="79" t="s">
        <v>66</v>
      </c>
      <c r="AT49" s="80" t="s">
        <v>67</v>
      </c>
      <c r="AU49" s="80" t="s">
        <v>68</v>
      </c>
      <c r="AV49" s="80" t="s">
        <v>69</v>
      </c>
      <c r="AW49" s="80" t="s">
        <v>70</v>
      </c>
      <c r="AX49" s="80" t="s">
        <v>71</v>
      </c>
      <c r="AY49" s="80" t="s">
        <v>72</v>
      </c>
      <c r="AZ49" s="80" t="s">
        <v>73</v>
      </c>
      <c r="BA49" s="80" t="s">
        <v>74</v>
      </c>
      <c r="BB49" s="80" t="s">
        <v>75</v>
      </c>
      <c r="BC49" s="80" t="s">
        <v>76</v>
      </c>
      <c r="BD49" s="81" t="s">
        <v>77</v>
      </c>
    </row>
    <row r="50" spans="1:91" s="1" customFormat="1" ht="10.9" customHeight="1">
      <c r="B50" s="39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59"/>
      <c r="AS50" s="82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4"/>
    </row>
    <row r="51" spans="1:91" s="4" customFormat="1" ht="32.450000000000003" customHeight="1">
      <c r="B51" s="66"/>
      <c r="C51" s="85" t="s">
        <v>78</v>
      </c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360">
        <f>ROUND(AG52,2)</f>
        <v>0</v>
      </c>
      <c r="AH51" s="360"/>
      <c r="AI51" s="360"/>
      <c r="AJ51" s="360"/>
      <c r="AK51" s="360"/>
      <c r="AL51" s="360"/>
      <c r="AM51" s="360"/>
      <c r="AN51" s="361">
        <f>SUM(AG51,AT51)</f>
        <v>0</v>
      </c>
      <c r="AO51" s="361"/>
      <c r="AP51" s="361"/>
      <c r="AQ51" s="87" t="s">
        <v>79</v>
      </c>
      <c r="AR51" s="69"/>
      <c r="AS51" s="88">
        <f>ROUND(AS52,2)</f>
        <v>0</v>
      </c>
      <c r="AT51" s="89">
        <f>ROUND(SUM(AV51:AW51),2)</f>
        <v>0</v>
      </c>
      <c r="AU51" s="90">
        <f>ROUND(AU52,5)</f>
        <v>0</v>
      </c>
      <c r="AV51" s="89">
        <f>ROUND(AZ51*L26,2)</f>
        <v>0</v>
      </c>
      <c r="AW51" s="89">
        <f>ROUND(BA51*L27,2)</f>
        <v>0</v>
      </c>
      <c r="AX51" s="89">
        <f>ROUND(BB51*L26,2)</f>
        <v>0</v>
      </c>
      <c r="AY51" s="89">
        <f>ROUND(BC51*L27,2)</f>
        <v>0</v>
      </c>
      <c r="AZ51" s="89">
        <f>ROUND(AZ52,2)</f>
        <v>0</v>
      </c>
      <c r="BA51" s="89">
        <f>ROUND(BA52,2)</f>
        <v>0</v>
      </c>
      <c r="BB51" s="89">
        <f>ROUND(BB52,2)</f>
        <v>0</v>
      </c>
      <c r="BC51" s="89">
        <f>ROUND(BC52,2)</f>
        <v>0</v>
      </c>
      <c r="BD51" s="91">
        <f>ROUND(BD52,2)</f>
        <v>0</v>
      </c>
      <c r="BS51" s="92" t="s">
        <v>80</v>
      </c>
      <c r="BT51" s="92" t="s">
        <v>81</v>
      </c>
      <c r="BU51" s="93" t="s">
        <v>82</v>
      </c>
      <c r="BV51" s="92" t="s">
        <v>83</v>
      </c>
      <c r="BW51" s="92" t="s">
        <v>7</v>
      </c>
      <c r="BX51" s="92" t="s">
        <v>84</v>
      </c>
      <c r="CL51" s="92" t="s">
        <v>22</v>
      </c>
    </row>
    <row r="52" spans="1:91" s="5" customFormat="1" ht="22.5" customHeight="1">
      <c r="A52" s="94" t="s">
        <v>85</v>
      </c>
      <c r="B52" s="95"/>
      <c r="C52" s="96"/>
      <c r="D52" s="359" t="s">
        <v>86</v>
      </c>
      <c r="E52" s="359"/>
      <c r="F52" s="359"/>
      <c r="G52" s="359"/>
      <c r="H52" s="359"/>
      <c r="I52" s="97"/>
      <c r="J52" s="359" t="s">
        <v>19</v>
      </c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359"/>
      <c r="AD52" s="359"/>
      <c r="AE52" s="359"/>
      <c r="AF52" s="359"/>
      <c r="AG52" s="357">
        <f>'658 - Bytový dům Velké Ha...'!J27</f>
        <v>0</v>
      </c>
      <c r="AH52" s="358"/>
      <c r="AI52" s="358"/>
      <c r="AJ52" s="358"/>
      <c r="AK52" s="358"/>
      <c r="AL52" s="358"/>
      <c r="AM52" s="358"/>
      <c r="AN52" s="357">
        <f>SUM(AG52,AT52)</f>
        <v>0</v>
      </c>
      <c r="AO52" s="358"/>
      <c r="AP52" s="358"/>
      <c r="AQ52" s="98" t="s">
        <v>87</v>
      </c>
      <c r="AR52" s="99"/>
      <c r="AS52" s="100">
        <v>0</v>
      </c>
      <c r="AT52" s="101">
        <f>ROUND(SUM(AV52:AW52),2)</f>
        <v>0</v>
      </c>
      <c r="AU52" s="102">
        <f>'658 - Bytový dům Velké Ha...'!P103</f>
        <v>0</v>
      </c>
      <c r="AV52" s="101">
        <f>'658 - Bytový dům Velké Ha...'!J30</f>
        <v>0</v>
      </c>
      <c r="AW52" s="101">
        <f>'658 - Bytový dům Velké Ha...'!J31</f>
        <v>0</v>
      </c>
      <c r="AX52" s="101">
        <f>'658 - Bytový dům Velké Ha...'!J32</f>
        <v>0</v>
      </c>
      <c r="AY52" s="101">
        <f>'658 - Bytový dům Velké Ha...'!J33</f>
        <v>0</v>
      </c>
      <c r="AZ52" s="101">
        <f>'658 - Bytový dům Velké Ha...'!F30</f>
        <v>0</v>
      </c>
      <c r="BA52" s="101">
        <f>'658 - Bytový dům Velké Ha...'!F31</f>
        <v>0</v>
      </c>
      <c r="BB52" s="101">
        <f>'658 - Bytový dům Velké Ha...'!F32</f>
        <v>0</v>
      </c>
      <c r="BC52" s="101">
        <f>'658 - Bytový dům Velké Ha...'!F33</f>
        <v>0</v>
      </c>
      <c r="BD52" s="103">
        <f>'658 - Bytový dům Velké Ha...'!F34</f>
        <v>0</v>
      </c>
      <c r="BT52" s="104" t="s">
        <v>25</v>
      </c>
      <c r="BV52" s="104" t="s">
        <v>83</v>
      </c>
      <c r="BW52" s="104" t="s">
        <v>88</v>
      </c>
      <c r="BX52" s="104" t="s">
        <v>7</v>
      </c>
      <c r="CL52" s="104" t="s">
        <v>89</v>
      </c>
      <c r="CM52" s="104" t="s">
        <v>25</v>
      </c>
    </row>
    <row r="53" spans="1:91" s="1" customFormat="1" ht="30" customHeight="1">
      <c r="B53" s="3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59"/>
    </row>
    <row r="54" spans="1:91" s="1" customFormat="1" ht="6.95" customHeight="1"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9"/>
    </row>
  </sheetData>
  <sheetProtection algorithmName="SHA-512" hashValue="LsUX7ThPL77mb4367ikHCw0YkSiRJlscqgbDJueos2lUnsXx6ixqxsBzG98yPzCrlCsMZ56M2gCTMfLruu1nGw==" saltValue="KTo+s/kgeInJYdiorGkGQg==" spinCount="100000" sheet="1" objects="1" scenarios="1" formatCells="0" formatColumns="0" formatRows="0" sort="0" autoFilter="0"/>
  <mergeCells count="41">
    <mergeCell ref="AR2:BE2"/>
    <mergeCell ref="AN52:AP52"/>
    <mergeCell ref="AG52:AM52"/>
    <mergeCell ref="D52:H52"/>
    <mergeCell ref="J52:AF52"/>
    <mergeCell ref="AG51:AM51"/>
    <mergeCell ref="AN51:AP51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W28:AE28"/>
    <mergeCell ref="AK28:AO28"/>
    <mergeCell ref="L29:O29"/>
    <mergeCell ref="W29:AE29"/>
    <mergeCell ref="AK29:AO29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display="1) Rekapitulace stavby"/>
    <hyperlink ref="W1:AI1" location="C51" display="2) Rekapitulace objektů stavby a soupisů prací"/>
    <hyperlink ref="A52" location="'658 - Bytový dům Velké Ha...'!C2" display="/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36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5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06"/>
      <c r="C1" s="106"/>
      <c r="D1" s="107" t="s">
        <v>1</v>
      </c>
      <c r="E1" s="106"/>
      <c r="F1" s="108" t="s">
        <v>90</v>
      </c>
      <c r="G1" s="370" t="s">
        <v>91</v>
      </c>
      <c r="H1" s="370"/>
      <c r="I1" s="109"/>
      <c r="J1" s="108" t="s">
        <v>92</v>
      </c>
      <c r="K1" s="107" t="s">
        <v>93</v>
      </c>
      <c r="L1" s="108" t="s">
        <v>94</v>
      </c>
      <c r="M1" s="108"/>
      <c r="N1" s="108"/>
      <c r="O1" s="108"/>
      <c r="P1" s="108"/>
      <c r="Q1" s="108"/>
      <c r="R1" s="108"/>
      <c r="S1" s="108"/>
      <c r="T1" s="108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88</v>
      </c>
    </row>
    <row r="3" spans="1:70" ht="6.95" customHeight="1">
      <c r="B3" s="23"/>
      <c r="C3" s="24"/>
      <c r="D3" s="24"/>
      <c r="E3" s="24"/>
      <c r="F3" s="24"/>
      <c r="G3" s="24"/>
      <c r="H3" s="24"/>
      <c r="I3" s="110"/>
      <c r="J3" s="24"/>
      <c r="K3" s="25"/>
      <c r="AT3" s="22" t="s">
        <v>25</v>
      </c>
    </row>
    <row r="4" spans="1:70" ht="36.950000000000003" customHeight="1">
      <c r="B4" s="26"/>
      <c r="C4" s="27"/>
      <c r="D4" s="28" t="s">
        <v>95</v>
      </c>
      <c r="E4" s="27"/>
      <c r="F4" s="27"/>
      <c r="G4" s="27"/>
      <c r="H4" s="27"/>
      <c r="I4" s="111"/>
      <c r="J4" s="27"/>
      <c r="K4" s="29"/>
      <c r="M4" s="30" t="s">
        <v>12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1"/>
      <c r="J5" s="27"/>
      <c r="K5" s="29"/>
    </row>
    <row r="6" spans="1:70">
      <c r="B6" s="26"/>
      <c r="C6" s="27"/>
      <c r="D6" s="35" t="s">
        <v>18</v>
      </c>
      <c r="E6" s="27"/>
      <c r="F6" s="27"/>
      <c r="G6" s="27"/>
      <c r="H6" s="27"/>
      <c r="I6" s="111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Bytový dům Velké Hamry 433</v>
      </c>
      <c r="F7" s="364"/>
      <c r="G7" s="364"/>
      <c r="H7" s="364"/>
      <c r="I7" s="111"/>
      <c r="J7" s="27"/>
      <c r="K7" s="29"/>
    </row>
    <row r="8" spans="1:70" s="1" customFormat="1">
      <c r="B8" s="39"/>
      <c r="C8" s="40"/>
      <c r="D8" s="35" t="s">
        <v>96</v>
      </c>
      <c r="E8" s="40"/>
      <c r="F8" s="40"/>
      <c r="G8" s="40"/>
      <c r="H8" s="40"/>
      <c r="I8" s="112"/>
      <c r="J8" s="40"/>
      <c r="K8" s="43"/>
    </row>
    <row r="9" spans="1:70" s="1" customFormat="1" ht="36.950000000000003" customHeight="1">
      <c r="B9" s="39"/>
      <c r="C9" s="40"/>
      <c r="D9" s="40"/>
      <c r="E9" s="365" t="s">
        <v>97</v>
      </c>
      <c r="F9" s="366"/>
      <c r="G9" s="366"/>
      <c r="H9" s="366"/>
      <c r="I9" s="112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2"/>
      <c r="J10" s="40"/>
      <c r="K10" s="43"/>
    </row>
    <row r="11" spans="1:70" s="1" customFormat="1" ht="14.45" customHeight="1">
      <c r="B11" s="39"/>
      <c r="C11" s="40"/>
      <c r="D11" s="35" t="s">
        <v>21</v>
      </c>
      <c r="E11" s="40"/>
      <c r="F11" s="33" t="s">
        <v>89</v>
      </c>
      <c r="G11" s="40"/>
      <c r="H11" s="40"/>
      <c r="I11" s="113" t="s">
        <v>23</v>
      </c>
      <c r="J11" s="33" t="s">
        <v>79</v>
      </c>
      <c r="K11" s="43"/>
    </row>
    <row r="12" spans="1:70" s="1" customFormat="1" ht="14.45" customHeight="1">
      <c r="B12" s="39"/>
      <c r="C12" s="40"/>
      <c r="D12" s="35" t="s">
        <v>26</v>
      </c>
      <c r="E12" s="40"/>
      <c r="F12" s="33" t="s">
        <v>27</v>
      </c>
      <c r="G12" s="40"/>
      <c r="H12" s="40"/>
      <c r="I12" s="113" t="s">
        <v>28</v>
      </c>
      <c r="J12" s="114" t="str">
        <f>'Rekapitulace stavby'!AN8</f>
        <v>13.12.2016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2"/>
      <c r="J13" s="40"/>
      <c r="K13" s="43"/>
    </row>
    <row r="14" spans="1:70" s="1" customFormat="1" ht="14.45" customHeight="1">
      <c r="B14" s="39"/>
      <c r="C14" s="40"/>
      <c r="D14" s="35" t="s">
        <v>32</v>
      </c>
      <c r="E14" s="40"/>
      <c r="F14" s="40"/>
      <c r="G14" s="40"/>
      <c r="H14" s="40"/>
      <c r="I14" s="113" t="s">
        <v>33</v>
      </c>
      <c r="J14" s="33" t="s">
        <v>34</v>
      </c>
      <c r="K14" s="43"/>
    </row>
    <row r="15" spans="1:70" s="1" customFormat="1" ht="18" customHeight="1">
      <c r="B15" s="39"/>
      <c r="C15" s="40"/>
      <c r="D15" s="40"/>
      <c r="E15" s="33" t="s">
        <v>35</v>
      </c>
      <c r="F15" s="40"/>
      <c r="G15" s="40"/>
      <c r="H15" s="40"/>
      <c r="I15" s="113" t="s">
        <v>36</v>
      </c>
      <c r="J15" s="33" t="s">
        <v>37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2"/>
      <c r="J16" s="40"/>
      <c r="K16" s="43"/>
    </row>
    <row r="17" spans="2:11" s="1" customFormat="1" ht="14.45" customHeight="1">
      <c r="B17" s="39"/>
      <c r="C17" s="40"/>
      <c r="D17" s="35" t="s">
        <v>38</v>
      </c>
      <c r="E17" s="40"/>
      <c r="F17" s="40"/>
      <c r="G17" s="40"/>
      <c r="H17" s="40"/>
      <c r="I17" s="113" t="s">
        <v>33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3" t="s">
        <v>36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2"/>
      <c r="J19" s="40"/>
      <c r="K19" s="43"/>
    </row>
    <row r="20" spans="2:11" s="1" customFormat="1" ht="14.45" customHeight="1">
      <c r="B20" s="39"/>
      <c r="C20" s="40"/>
      <c r="D20" s="35" t="s">
        <v>40</v>
      </c>
      <c r="E20" s="40"/>
      <c r="F20" s="40"/>
      <c r="G20" s="40"/>
      <c r="H20" s="40"/>
      <c r="I20" s="113" t="s">
        <v>33</v>
      </c>
      <c r="J20" s="33" t="s">
        <v>41</v>
      </c>
      <c r="K20" s="43"/>
    </row>
    <row r="21" spans="2:11" s="1" customFormat="1" ht="18" customHeight="1">
      <c r="B21" s="39"/>
      <c r="C21" s="40"/>
      <c r="D21" s="40"/>
      <c r="E21" s="33" t="s">
        <v>42</v>
      </c>
      <c r="F21" s="40"/>
      <c r="G21" s="40"/>
      <c r="H21" s="40"/>
      <c r="I21" s="113" t="s">
        <v>36</v>
      </c>
      <c r="J21" s="33" t="s">
        <v>43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2"/>
      <c r="J22" s="40"/>
      <c r="K22" s="43"/>
    </row>
    <row r="23" spans="2:11" s="1" customFormat="1" ht="14.45" customHeight="1">
      <c r="B23" s="39"/>
      <c r="C23" s="40"/>
      <c r="D23" s="35" t="s">
        <v>44</v>
      </c>
      <c r="E23" s="40"/>
      <c r="F23" s="40"/>
      <c r="G23" s="40"/>
      <c r="H23" s="40"/>
      <c r="I23" s="112"/>
      <c r="J23" s="40"/>
      <c r="K23" s="43"/>
    </row>
    <row r="24" spans="2:11" s="6" customFormat="1" ht="77.25" customHeight="1">
      <c r="B24" s="115"/>
      <c r="C24" s="116"/>
      <c r="D24" s="116"/>
      <c r="E24" s="332" t="s">
        <v>98</v>
      </c>
      <c r="F24" s="332"/>
      <c r="G24" s="332"/>
      <c r="H24" s="332"/>
      <c r="I24" s="117"/>
      <c r="J24" s="116"/>
      <c r="K24" s="118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2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19"/>
      <c r="J26" s="83"/>
      <c r="K26" s="120"/>
    </row>
    <row r="27" spans="2:11" s="1" customFormat="1" ht="25.35" customHeight="1">
      <c r="B27" s="39"/>
      <c r="C27" s="40"/>
      <c r="D27" s="121" t="s">
        <v>46</v>
      </c>
      <c r="E27" s="40"/>
      <c r="F27" s="40"/>
      <c r="G27" s="40"/>
      <c r="H27" s="40"/>
      <c r="I27" s="112"/>
      <c r="J27" s="122">
        <f>ROUND(J103,2)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19"/>
      <c r="J28" s="83"/>
      <c r="K28" s="120"/>
    </row>
    <row r="29" spans="2:11" s="1" customFormat="1" ht="14.45" customHeight="1">
      <c r="B29" s="39"/>
      <c r="C29" s="40"/>
      <c r="D29" s="40"/>
      <c r="E29" s="40"/>
      <c r="F29" s="44" t="s">
        <v>48</v>
      </c>
      <c r="G29" s="40"/>
      <c r="H29" s="40"/>
      <c r="I29" s="123" t="s">
        <v>47</v>
      </c>
      <c r="J29" s="44" t="s">
        <v>49</v>
      </c>
      <c r="K29" s="43"/>
    </row>
    <row r="30" spans="2:11" s="1" customFormat="1" ht="14.45" customHeight="1">
      <c r="B30" s="39"/>
      <c r="C30" s="40"/>
      <c r="D30" s="47" t="s">
        <v>50</v>
      </c>
      <c r="E30" s="47" t="s">
        <v>51</v>
      </c>
      <c r="F30" s="124">
        <f>ROUND(SUM(BE103:BE359), 2)</f>
        <v>0</v>
      </c>
      <c r="G30" s="40"/>
      <c r="H30" s="40"/>
      <c r="I30" s="125">
        <v>0.21</v>
      </c>
      <c r="J30" s="124">
        <f>ROUND(ROUND((SUM(BE103:BE359)),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52</v>
      </c>
      <c r="F31" s="124">
        <f>ROUND(SUM(BF103:BF359), 2)</f>
        <v>0</v>
      </c>
      <c r="G31" s="40"/>
      <c r="H31" s="40"/>
      <c r="I31" s="125">
        <v>0.15</v>
      </c>
      <c r="J31" s="124">
        <f>ROUND(ROUND((SUM(BF103:BF359)),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53</v>
      </c>
      <c r="F32" s="124">
        <f>ROUND(SUM(BG103:BG359), 2)</f>
        <v>0</v>
      </c>
      <c r="G32" s="40"/>
      <c r="H32" s="40"/>
      <c r="I32" s="125">
        <v>0.21</v>
      </c>
      <c r="J32" s="124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54</v>
      </c>
      <c r="F33" s="124">
        <f>ROUND(SUM(BH103:BH359), 2)</f>
        <v>0</v>
      </c>
      <c r="G33" s="40"/>
      <c r="H33" s="40"/>
      <c r="I33" s="125">
        <v>0.15</v>
      </c>
      <c r="J33" s="124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55</v>
      </c>
      <c r="F34" s="124">
        <f>ROUND(SUM(BI103:BI359), 2)</f>
        <v>0</v>
      </c>
      <c r="G34" s="40"/>
      <c r="H34" s="40"/>
      <c r="I34" s="125">
        <v>0</v>
      </c>
      <c r="J34" s="124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2"/>
      <c r="J35" s="40"/>
      <c r="K35" s="43"/>
    </row>
    <row r="36" spans="2:11" s="1" customFormat="1" ht="25.35" customHeight="1">
      <c r="B36" s="39"/>
      <c r="C36" s="126"/>
      <c r="D36" s="127" t="s">
        <v>56</v>
      </c>
      <c r="E36" s="77"/>
      <c r="F36" s="77"/>
      <c r="G36" s="128" t="s">
        <v>57</v>
      </c>
      <c r="H36" s="129" t="s">
        <v>58</v>
      </c>
      <c r="I36" s="130"/>
      <c r="J36" s="131">
        <f>SUM(J27:J34)</f>
        <v>0</v>
      </c>
      <c r="K36" s="132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3"/>
      <c r="J37" s="55"/>
      <c r="K37" s="56"/>
    </row>
    <row r="41" spans="2:11" s="1" customFormat="1" ht="6.95" customHeight="1">
      <c r="B41" s="134"/>
      <c r="C41" s="135"/>
      <c r="D41" s="135"/>
      <c r="E41" s="135"/>
      <c r="F41" s="135"/>
      <c r="G41" s="135"/>
      <c r="H41" s="135"/>
      <c r="I41" s="136"/>
      <c r="J41" s="135"/>
      <c r="K41" s="137"/>
    </row>
    <row r="42" spans="2:11" s="1" customFormat="1" ht="36.950000000000003" customHeight="1">
      <c r="B42" s="39"/>
      <c r="C42" s="28" t="s">
        <v>99</v>
      </c>
      <c r="D42" s="40"/>
      <c r="E42" s="40"/>
      <c r="F42" s="40"/>
      <c r="G42" s="40"/>
      <c r="H42" s="40"/>
      <c r="I42" s="112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2"/>
      <c r="J43" s="40"/>
      <c r="K43" s="43"/>
    </row>
    <row r="44" spans="2:11" s="1" customFormat="1" ht="14.45" customHeight="1">
      <c r="B44" s="39"/>
      <c r="C44" s="35" t="s">
        <v>18</v>
      </c>
      <c r="D44" s="40"/>
      <c r="E44" s="40"/>
      <c r="F44" s="40"/>
      <c r="G44" s="40"/>
      <c r="H44" s="40"/>
      <c r="I44" s="112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Bytový dům Velké Hamry 433</v>
      </c>
      <c r="F45" s="364"/>
      <c r="G45" s="364"/>
      <c r="H45" s="364"/>
      <c r="I45" s="112"/>
      <c r="J45" s="40"/>
      <c r="K45" s="43"/>
    </row>
    <row r="46" spans="2:11" s="1" customFormat="1" ht="14.45" customHeight="1">
      <c r="B46" s="39"/>
      <c r="C46" s="35" t="s">
        <v>96</v>
      </c>
      <c r="D46" s="40"/>
      <c r="E46" s="40"/>
      <c r="F46" s="40"/>
      <c r="G46" s="40"/>
      <c r="H46" s="40"/>
      <c r="I46" s="112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658 - Bytový dům Velké Hamry 433</v>
      </c>
      <c r="F47" s="366"/>
      <c r="G47" s="366"/>
      <c r="H47" s="366"/>
      <c r="I47" s="112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2"/>
      <c r="J48" s="40"/>
      <c r="K48" s="43"/>
    </row>
    <row r="49" spans="2:47" s="1" customFormat="1" ht="18" customHeight="1">
      <c r="B49" s="39"/>
      <c r="C49" s="35" t="s">
        <v>26</v>
      </c>
      <c r="D49" s="40"/>
      <c r="E49" s="40"/>
      <c r="F49" s="33" t="str">
        <f>F12</f>
        <v>Velké Hamry</v>
      </c>
      <c r="G49" s="40"/>
      <c r="H49" s="40"/>
      <c r="I49" s="113" t="s">
        <v>28</v>
      </c>
      <c r="J49" s="114" t="str">
        <f>IF(J12="","",J12)</f>
        <v>13.12.2016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2"/>
      <c r="J50" s="40"/>
      <c r="K50" s="43"/>
    </row>
    <row r="51" spans="2:47" s="1" customFormat="1">
      <c r="B51" s="39"/>
      <c r="C51" s="35" t="s">
        <v>32</v>
      </c>
      <c r="D51" s="40"/>
      <c r="E51" s="40"/>
      <c r="F51" s="33" t="str">
        <f>E15</f>
        <v>Město Velké Hamry</v>
      </c>
      <c r="G51" s="40"/>
      <c r="H51" s="40"/>
      <c r="I51" s="113" t="s">
        <v>40</v>
      </c>
      <c r="J51" s="33" t="str">
        <f>E21</f>
        <v>Comfort space, a.s.</v>
      </c>
      <c r="K51" s="43"/>
    </row>
    <row r="52" spans="2:47" s="1" customFormat="1" ht="14.45" customHeight="1">
      <c r="B52" s="39"/>
      <c r="C52" s="35" t="s">
        <v>38</v>
      </c>
      <c r="D52" s="40"/>
      <c r="E52" s="40"/>
      <c r="F52" s="33" t="str">
        <f>IF(E18="","",E18)</f>
        <v/>
      </c>
      <c r="G52" s="40"/>
      <c r="H52" s="40"/>
      <c r="I52" s="112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2"/>
      <c r="J53" s="40"/>
      <c r="K53" s="43"/>
    </row>
    <row r="54" spans="2:47" s="1" customFormat="1" ht="29.25" customHeight="1">
      <c r="B54" s="39"/>
      <c r="C54" s="138" t="s">
        <v>100</v>
      </c>
      <c r="D54" s="126"/>
      <c r="E54" s="126"/>
      <c r="F54" s="126"/>
      <c r="G54" s="126"/>
      <c r="H54" s="126"/>
      <c r="I54" s="139"/>
      <c r="J54" s="140" t="s">
        <v>101</v>
      </c>
      <c r="K54" s="141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2"/>
      <c r="J55" s="40"/>
      <c r="K55" s="43"/>
    </row>
    <row r="56" spans="2:47" s="1" customFormat="1" ht="29.25" customHeight="1">
      <c r="B56" s="39"/>
      <c r="C56" s="142" t="s">
        <v>102</v>
      </c>
      <c r="D56" s="40"/>
      <c r="E56" s="40"/>
      <c r="F56" s="40"/>
      <c r="G56" s="40"/>
      <c r="H56" s="40"/>
      <c r="I56" s="112"/>
      <c r="J56" s="122">
        <f>J103</f>
        <v>0</v>
      </c>
      <c r="K56" s="43"/>
      <c r="AU56" s="22" t="s">
        <v>103</v>
      </c>
    </row>
    <row r="57" spans="2:47" s="7" customFormat="1" ht="24.95" customHeight="1">
      <c r="B57" s="143"/>
      <c r="C57" s="144"/>
      <c r="D57" s="145" t="s">
        <v>104</v>
      </c>
      <c r="E57" s="146"/>
      <c r="F57" s="146"/>
      <c r="G57" s="146"/>
      <c r="H57" s="146"/>
      <c r="I57" s="147"/>
      <c r="J57" s="148">
        <f>J104</f>
        <v>0</v>
      </c>
      <c r="K57" s="149"/>
    </row>
    <row r="58" spans="2:47" s="8" customFormat="1" ht="19.899999999999999" customHeight="1">
      <c r="B58" s="150"/>
      <c r="C58" s="151"/>
      <c r="D58" s="152" t="s">
        <v>105</v>
      </c>
      <c r="E58" s="153"/>
      <c r="F58" s="153"/>
      <c r="G58" s="153"/>
      <c r="H58" s="153"/>
      <c r="I58" s="154"/>
      <c r="J58" s="155">
        <f>J105</f>
        <v>0</v>
      </c>
      <c r="K58" s="156"/>
    </row>
    <row r="59" spans="2:47" s="8" customFormat="1" ht="19.899999999999999" customHeight="1">
      <c r="B59" s="150"/>
      <c r="C59" s="151"/>
      <c r="D59" s="152" t="s">
        <v>106</v>
      </c>
      <c r="E59" s="153"/>
      <c r="F59" s="153"/>
      <c r="G59" s="153"/>
      <c r="H59" s="153"/>
      <c r="I59" s="154"/>
      <c r="J59" s="155">
        <f>J109</f>
        <v>0</v>
      </c>
      <c r="K59" s="156"/>
    </row>
    <row r="60" spans="2:47" s="8" customFormat="1" ht="19.899999999999999" customHeight="1">
      <c r="B60" s="150"/>
      <c r="C60" s="151"/>
      <c r="D60" s="152" t="s">
        <v>107</v>
      </c>
      <c r="E60" s="153"/>
      <c r="F60" s="153"/>
      <c r="G60" s="153"/>
      <c r="H60" s="153"/>
      <c r="I60" s="154"/>
      <c r="J60" s="155">
        <f>J179</f>
        <v>0</v>
      </c>
      <c r="K60" s="156"/>
    </row>
    <row r="61" spans="2:47" s="8" customFormat="1" ht="19.899999999999999" customHeight="1">
      <c r="B61" s="150"/>
      <c r="C61" s="151"/>
      <c r="D61" s="152" t="s">
        <v>108</v>
      </c>
      <c r="E61" s="153"/>
      <c r="F61" s="153"/>
      <c r="G61" s="153"/>
      <c r="H61" s="153"/>
      <c r="I61" s="154"/>
      <c r="J61" s="155">
        <f>J224</f>
        <v>0</v>
      </c>
      <c r="K61" s="156"/>
    </row>
    <row r="62" spans="2:47" s="8" customFormat="1" ht="19.899999999999999" customHeight="1">
      <c r="B62" s="150"/>
      <c r="C62" s="151"/>
      <c r="D62" s="152" t="s">
        <v>109</v>
      </c>
      <c r="E62" s="153"/>
      <c r="F62" s="153"/>
      <c r="G62" s="153"/>
      <c r="H62" s="153"/>
      <c r="I62" s="154"/>
      <c r="J62" s="155">
        <f>J230</f>
        <v>0</v>
      </c>
      <c r="K62" s="156"/>
    </row>
    <row r="63" spans="2:47" s="7" customFormat="1" ht="24.95" customHeight="1">
      <c r="B63" s="143"/>
      <c r="C63" s="144"/>
      <c r="D63" s="145" t="s">
        <v>110</v>
      </c>
      <c r="E63" s="146"/>
      <c r="F63" s="146"/>
      <c r="G63" s="146"/>
      <c r="H63" s="146"/>
      <c r="I63" s="147"/>
      <c r="J63" s="148">
        <f>J232</f>
        <v>0</v>
      </c>
      <c r="K63" s="149"/>
    </row>
    <row r="64" spans="2:47" s="8" customFormat="1" ht="19.899999999999999" customHeight="1">
      <c r="B64" s="150"/>
      <c r="C64" s="151"/>
      <c r="D64" s="152" t="s">
        <v>111</v>
      </c>
      <c r="E64" s="153"/>
      <c r="F64" s="153"/>
      <c r="G64" s="153"/>
      <c r="H64" s="153"/>
      <c r="I64" s="154"/>
      <c r="J64" s="155">
        <f>J233</f>
        <v>0</v>
      </c>
      <c r="K64" s="156"/>
    </row>
    <row r="65" spans="2:11" s="8" customFormat="1" ht="19.899999999999999" customHeight="1">
      <c r="B65" s="150"/>
      <c r="C65" s="151"/>
      <c r="D65" s="152" t="s">
        <v>112</v>
      </c>
      <c r="E65" s="153"/>
      <c r="F65" s="153"/>
      <c r="G65" s="153"/>
      <c r="H65" s="153"/>
      <c r="I65" s="154"/>
      <c r="J65" s="155">
        <f>J242</f>
        <v>0</v>
      </c>
      <c r="K65" s="156"/>
    </row>
    <row r="66" spans="2:11" s="8" customFormat="1" ht="19.899999999999999" customHeight="1">
      <c r="B66" s="150"/>
      <c r="C66" s="151"/>
      <c r="D66" s="152" t="s">
        <v>113</v>
      </c>
      <c r="E66" s="153"/>
      <c r="F66" s="153"/>
      <c r="G66" s="153"/>
      <c r="H66" s="153"/>
      <c r="I66" s="154"/>
      <c r="J66" s="155">
        <f>J245</f>
        <v>0</v>
      </c>
      <c r="K66" s="156"/>
    </row>
    <row r="67" spans="2:11" s="8" customFormat="1" ht="19.899999999999999" customHeight="1">
      <c r="B67" s="150"/>
      <c r="C67" s="151"/>
      <c r="D67" s="152" t="s">
        <v>114</v>
      </c>
      <c r="E67" s="153"/>
      <c r="F67" s="153"/>
      <c r="G67" s="153"/>
      <c r="H67" s="153"/>
      <c r="I67" s="154"/>
      <c r="J67" s="155">
        <f>J249</f>
        <v>0</v>
      </c>
      <c r="K67" s="156"/>
    </row>
    <row r="68" spans="2:11" s="8" customFormat="1" ht="19.899999999999999" customHeight="1">
      <c r="B68" s="150"/>
      <c r="C68" s="151"/>
      <c r="D68" s="152" t="s">
        <v>115</v>
      </c>
      <c r="E68" s="153"/>
      <c r="F68" s="153"/>
      <c r="G68" s="153"/>
      <c r="H68" s="153"/>
      <c r="I68" s="154"/>
      <c r="J68" s="155">
        <f>J254</f>
        <v>0</v>
      </c>
      <c r="K68" s="156"/>
    </row>
    <row r="69" spans="2:11" s="8" customFormat="1" ht="19.899999999999999" customHeight="1">
      <c r="B69" s="150"/>
      <c r="C69" s="151"/>
      <c r="D69" s="152" t="s">
        <v>116</v>
      </c>
      <c r="E69" s="153"/>
      <c r="F69" s="153"/>
      <c r="G69" s="153"/>
      <c r="H69" s="153"/>
      <c r="I69" s="154"/>
      <c r="J69" s="155">
        <f>J258</f>
        <v>0</v>
      </c>
      <c r="K69" s="156"/>
    </row>
    <row r="70" spans="2:11" s="8" customFormat="1" ht="19.899999999999999" customHeight="1">
      <c r="B70" s="150"/>
      <c r="C70" s="151"/>
      <c r="D70" s="152" t="s">
        <v>117</v>
      </c>
      <c r="E70" s="153"/>
      <c r="F70" s="153"/>
      <c r="G70" s="153"/>
      <c r="H70" s="153"/>
      <c r="I70" s="154"/>
      <c r="J70" s="155">
        <f>J262</f>
        <v>0</v>
      </c>
      <c r="K70" s="156"/>
    </row>
    <row r="71" spans="2:11" s="8" customFormat="1" ht="19.899999999999999" customHeight="1">
      <c r="B71" s="150"/>
      <c r="C71" s="151"/>
      <c r="D71" s="152" t="s">
        <v>118</v>
      </c>
      <c r="E71" s="153"/>
      <c r="F71" s="153"/>
      <c r="G71" s="153"/>
      <c r="H71" s="153"/>
      <c r="I71" s="154"/>
      <c r="J71" s="155">
        <f>J274</f>
        <v>0</v>
      </c>
      <c r="K71" s="156"/>
    </row>
    <row r="72" spans="2:11" s="8" customFormat="1" ht="19.899999999999999" customHeight="1">
      <c r="B72" s="150"/>
      <c r="C72" s="151"/>
      <c r="D72" s="152" t="s">
        <v>119</v>
      </c>
      <c r="E72" s="153"/>
      <c r="F72" s="153"/>
      <c r="G72" s="153"/>
      <c r="H72" s="153"/>
      <c r="I72" s="154"/>
      <c r="J72" s="155">
        <f>J279</f>
        <v>0</v>
      </c>
      <c r="K72" s="156"/>
    </row>
    <row r="73" spans="2:11" s="8" customFormat="1" ht="19.899999999999999" customHeight="1">
      <c r="B73" s="150"/>
      <c r="C73" s="151"/>
      <c r="D73" s="152" t="s">
        <v>120</v>
      </c>
      <c r="E73" s="153"/>
      <c r="F73" s="153"/>
      <c r="G73" s="153"/>
      <c r="H73" s="153"/>
      <c r="I73" s="154"/>
      <c r="J73" s="155">
        <f>J285</f>
        <v>0</v>
      </c>
      <c r="K73" s="156"/>
    </row>
    <row r="74" spans="2:11" s="8" customFormat="1" ht="19.899999999999999" customHeight="1">
      <c r="B74" s="150"/>
      <c r="C74" s="151"/>
      <c r="D74" s="152" t="s">
        <v>121</v>
      </c>
      <c r="E74" s="153"/>
      <c r="F74" s="153"/>
      <c r="G74" s="153"/>
      <c r="H74" s="153"/>
      <c r="I74" s="154"/>
      <c r="J74" s="155">
        <f>J321</f>
        <v>0</v>
      </c>
      <c r="K74" s="156"/>
    </row>
    <row r="75" spans="2:11" s="8" customFormat="1" ht="19.899999999999999" customHeight="1">
      <c r="B75" s="150"/>
      <c r="C75" s="151"/>
      <c r="D75" s="152" t="s">
        <v>122</v>
      </c>
      <c r="E75" s="153"/>
      <c r="F75" s="153"/>
      <c r="G75" s="153"/>
      <c r="H75" s="153"/>
      <c r="I75" s="154"/>
      <c r="J75" s="155">
        <f>J328</f>
        <v>0</v>
      </c>
      <c r="K75" s="156"/>
    </row>
    <row r="76" spans="2:11" s="8" customFormat="1" ht="19.899999999999999" customHeight="1">
      <c r="B76" s="150"/>
      <c r="C76" s="151"/>
      <c r="D76" s="152" t="s">
        <v>123</v>
      </c>
      <c r="E76" s="153"/>
      <c r="F76" s="153"/>
      <c r="G76" s="153"/>
      <c r="H76" s="153"/>
      <c r="I76" s="154"/>
      <c r="J76" s="155">
        <f>J332</f>
        <v>0</v>
      </c>
      <c r="K76" s="156"/>
    </row>
    <row r="77" spans="2:11" s="8" customFormat="1" ht="19.899999999999999" customHeight="1">
      <c r="B77" s="150"/>
      <c r="C77" s="151"/>
      <c r="D77" s="152" t="s">
        <v>124</v>
      </c>
      <c r="E77" s="153"/>
      <c r="F77" s="153"/>
      <c r="G77" s="153"/>
      <c r="H77" s="153"/>
      <c r="I77" s="154"/>
      <c r="J77" s="155">
        <f>J336</f>
        <v>0</v>
      </c>
      <c r="K77" s="156"/>
    </row>
    <row r="78" spans="2:11" s="7" customFormat="1" ht="24.95" customHeight="1">
      <c r="B78" s="143"/>
      <c r="C78" s="144"/>
      <c r="D78" s="145" t="s">
        <v>125</v>
      </c>
      <c r="E78" s="146"/>
      <c r="F78" s="146"/>
      <c r="G78" s="146"/>
      <c r="H78" s="146"/>
      <c r="I78" s="147"/>
      <c r="J78" s="148">
        <f>J341</f>
        <v>0</v>
      </c>
      <c r="K78" s="149"/>
    </row>
    <row r="79" spans="2:11" s="7" customFormat="1" ht="24.95" customHeight="1">
      <c r="B79" s="143"/>
      <c r="C79" s="144"/>
      <c r="D79" s="145" t="s">
        <v>126</v>
      </c>
      <c r="E79" s="146"/>
      <c r="F79" s="146"/>
      <c r="G79" s="146"/>
      <c r="H79" s="146"/>
      <c r="I79" s="147"/>
      <c r="J79" s="148">
        <f>J346</f>
        <v>0</v>
      </c>
      <c r="K79" s="149"/>
    </row>
    <row r="80" spans="2:11" s="8" customFormat="1" ht="19.899999999999999" customHeight="1">
      <c r="B80" s="150"/>
      <c r="C80" s="151"/>
      <c r="D80" s="152" t="s">
        <v>127</v>
      </c>
      <c r="E80" s="153"/>
      <c r="F80" s="153"/>
      <c r="G80" s="153"/>
      <c r="H80" s="153"/>
      <c r="I80" s="154"/>
      <c r="J80" s="155">
        <f>J347</f>
        <v>0</v>
      </c>
      <c r="K80" s="156"/>
    </row>
    <row r="81" spans="2:12" s="8" customFormat="1" ht="19.899999999999999" customHeight="1">
      <c r="B81" s="150"/>
      <c r="C81" s="151"/>
      <c r="D81" s="152" t="s">
        <v>128</v>
      </c>
      <c r="E81" s="153"/>
      <c r="F81" s="153"/>
      <c r="G81" s="153"/>
      <c r="H81" s="153"/>
      <c r="I81" s="154"/>
      <c r="J81" s="155">
        <f>J352</f>
        <v>0</v>
      </c>
      <c r="K81" s="156"/>
    </row>
    <row r="82" spans="2:12" s="8" customFormat="1" ht="19.899999999999999" customHeight="1">
      <c r="B82" s="150"/>
      <c r="C82" s="151"/>
      <c r="D82" s="152" t="s">
        <v>129</v>
      </c>
      <c r="E82" s="153"/>
      <c r="F82" s="153"/>
      <c r="G82" s="153"/>
      <c r="H82" s="153"/>
      <c r="I82" s="154"/>
      <c r="J82" s="155">
        <f>J356</f>
        <v>0</v>
      </c>
      <c r="K82" s="156"/>
    </row>
    <row r="83" spans="2:12" s="8" customFormat="1" ht="19.899999999999999" customHeight="1">
      <c r="B83" s="150"/>
      <c r="C83" s="151"/>
      <c r="D83" s="152" t="s">
        <v>130</v>
      </c>
      <c r="E83" s="153"/>
      <c r="F83" s="153"/>
      <c r="G83" s="153"/>
      <c r="H83" s="153"/>
      <c r="I83" s="154"/>
      <c r="J83" s="155">
        <f>J358</f>
        <v>0</v>
      </c>
      <c r="K83" s="156"/>
    </row>
    <row r="84" spans="2:12" s="1" customFormat="1" ht="21.75" customHeight="1">
      <c r="B84" s="39"/>
      <c r="C84" s="40"/>
      <c r="D84" s="40"/>
      <c r="E84" s="40"/>
      <c r="F84" s="40"/>
      <c r="G84" s="40"/>
      <c r="H84" s="40"/>
      <c r="I84" s="112"/>
      <c r="J84" s="40"/>
      <c r="K84" s="43"/>
    </row>
    <row r="85" spans="2:12" s="1" customFormat="1" ht="6.95" customHeight="1">
      <c r="B85" s="54"/>
      <c r="C85" s="55"/>
      <c r="D85" s="55"/>
      <c r="E85" s="55"/>
      <c r="F85" s="55"/>
      <c r="G85" s="55"/>
      <c r="H85" s="55"/>
      <c r="I85" s="133"/>
      <c r="J85" s="55"/>
      <c r="K85" s="56"/>
    </row>
    <row r="89" spans="2:12" s="1" customFormat="1" ht="6.95" customHeight="1">
      <c r="B89" s="57"/>
      <c r="C89" s="58"/>
      <c r="D89" s="58"/>
      <c r="E89" s="58"/>
      <c r="F89" s="58"/>
      <c r="G89" s="58"/>
      <c r="H89" s="58"/>
      <c r="I89" s="136"/>
      <c r="J89" s="58"/>
      <c r="K89" s="58"/>
      <c r="L89" s="59"/>
    </row>
    <row r="90" spans="2:12" s="1" customFormat="1" ht="36.950000000000003" customHeight="1">
      <c r="B90" s="39"/>
      <c r="C90" s="60" t="s">
        <v>131</v>
      </c>
      <c r="D90" s="61"/>
      <c r="E90" s="61"/>
      <c r="F90" s="61"/>
      <c r="G90" s="61"/>
      <c r="H90" s="61"/>
      <c r="I90" s="157"/>
      <c r="J90" s="61"/>
      <c r="K90" s="61"/>
      <c r="L90" s="59"/>
    </row>
    <row r="91" spans="2:12" s="1" customFormat="1" ht="6.95" customHeight="1">
      <c r="B91" s="39"/>
      <c r="C91" s="61"/>
      <c r="D91" s="61"/>
      <c r="E91" s="61"/>
      <c r="F91" s="61"/>
      <c r="G91" s="61"/>
      <c r="H91" s="61"/>
      <c r="I91" s="157"/>
      <c r="J91" s="61"/>
      <c r="K91" s="61"/>
      <c r="L91" s="59"/>
    </row>
    <row r="92" spans="2:12" s="1" customFormat="1" ht="14.45" customHeight="1">
      <c r="B92" s="39"/>
      <c r="C92" s="63" t="s">
        <v>18</v>
      </c>
      <c r="D92" s="61"/>
      <c r="E92" s="61"/>
      <c r="F92" s="61"/>
      <c r="G92" s="61"/>
      <c r="H92" s="61"/>
      <c r="I92" s="157"/>
      <c r="J92" s="61"/>
      <c r="K92" s="61"/>
      <c r="L92" s="59"/>
    </row>
    <row r="93" spans="2:12" s="1" customFormat="1" ht="22.5" customHeight="1">
      <c r="B93" s="39"/>
      <c r="C93" s="61"/>
      <c r="D93" s="61"/>
      <c r="E93" s="367" t="str">
        <f>E7</f>
        <v>Bytový dům Velké Hamry 433</v>
      </c>
      <c r="F93" s="368"/>
      <c r="G93" s="368"/>
      <c r="H93" s="368"/>
      <c r="I93" s="157"/>
      <c r="J93" s="61"/>
      <c r="K93" s="61"/>
      <c r="L93" s="59"/>
    </row>
    <row r="94" spans="2:12" s="1" customFormat="1" ht="14.45" customHeight="1">
      <c r="B94" s="39"/>
      <c r="C94" s="63" t="s">
        <v>96</v>
      </c>
      <c r="D94" s="61"/>
      <c r="E94" s="61"/>
      <c r="F94" s="61"/>
      <c r="G94" s="61"/>
      <c r="H94" s="61"/>
      <c r="I94" s="157"/>
      <c r="J94" s="61"/>
      <c r="K94" s="61"/>
      <c r="L94" s="59"/>
    </row>
    <row r="95" spans="2:12" s="1" customFormat="1" ht="23.25" customHeight="1">
      <c r="B95" s="39"/>
      <c r="C95" s="61"/>
      <c r="D95" s="61"/>
      <c r="E95" s="343" t="str">
        <f>E9</f>
        <v>658 - Bytový dům Velké Hamry 433</v>
      </c>
      <c r="F95" s="369"/>
      <c r="G95" s="369"/>
      <c r="H95" s="369"/>
      <c r="I95" s="157"/>
      <c r="J95" s="61"/>
      <c r="K95" s="61"/>
      <c r="L95" s="59"/>
    </row>
    <row r="96" spans="2:12" s="1" customFormat="1" ht="6.95" customHeight="1">
      <c r="B96" s="39"/>
      <c r="C96" s="61"/>
      <c r="D96" s="61"/>
      <c r="E96" s="61"/>
      <c r="F96" s="61"/>
      <c r="G96" s="61"/>
      <c r="H96" s="61"/>
      <c r="I96" s="157"/>
      <c r="J96" s="61"/>
      <c r="K96" s="61"/>
      <c r="L96" s="59"/>
    </row>
    <row r="97" spans="2:65" s="1" customFormat="1" ht="18" customHeight="1">
      <c r="B97" s="39"/>
      <c r="C97" s="63" t="s">
        <v>26</v>
      </c>
      <c r="D97" s="61"/>
      <c r="E97" s="61"/>
      <c r="F97" s="158" t="str">
        <f>F12</f>
        <v>Velké Hamry</v>
      </c>
      <c r="G97" s="61"/>
      <c r="H97" s="61"/>
      <c r="I97" s="159" t="s">
        <v>28</v>
      </c>
      <c r="J97" s="71" t="str">
        <f>IF(J12="","",J12)</f>
        <v>13.12.2016</v>
      </c>
      <c r="K97" s="61"/>
      <c r="L97" s="59"/>
    </row>
    <row r="98" spans="2:65" s="1" customFormat="1" ht="6.95" customHeight="1">
      <c r="B98" s="39"/>
      <c r="C98" s="61"/>
      <c r="D98" s="61"/>
      <c r="E98" s="61"/>
      <c r="F98" s="61"/>
      <c r="G98" s="61"/>
      <c r="H98" s="61"/>
      <c r="I98" s="157"/>
      <c r="J98" s="61"/>
      <c r="K98" s="61"/>
      <c r="L98" s="59"/>
    </row>
    <row r="99" spans="2:65" s="1" customFormat="1">
      <c r="B99" s="39"/>
      <c r="C99" s="63" t="s">
        <v>32</v>
      </c>
      <c r="D99" s="61"/>
      <c r="E99" s="61"/>
      <c r="F99" s="158" t="str">
        <f>E15</f>
        <v>Město Velké Hamry</v>
      </c>
      <c r="G99" s="61"/>
      <c r="H99" s="61"/>
      <c r="I99" s="159" t="s">
        <v>40</v>
      </c>
      <c r="J99" s="158" t="str">
        <f>E21</f>
        <v>Comfort space, a.s.</v>
      </c>
      <c r="K99" s="61"/>
      <c r="L99" s="59"/>
    </row>
    <row r="100" spans="2:65" s="1" customFormat="1" ht="14.45" customHeight="1">
      <c r="B100" s="39"/>
      <c r="C100" s="63" t="s">
        <v>38</v>
      </c>
      <c r="D100" s="61"/>
      <c r="E100" s="61"/>
      <c r="F100" s="158" t="str">
        <f>IF(E18="","",E18)</f>
        <v/>
      </c>
      <c r="G100" s="61"/>
      <c r="H100" s="61"/>
      <c r="I100" s="157"/>
      <c r="J100" s="61"/>
      <c r="K100" s="61"/>
      <c r="L100" s="59"/>
    </row>
    <row r="101" spans="2:65" s="1" customFormat="1" ht="10.35" customHeight="1">
      <c r="B101" s="39"/>
      <c r="C101" s="61"/>
      <c r="D101" s="61"/>
      <c r="E101" s="61"/>
      <c r="F101" s="61"/>
      <c r="G101" s="61"/>
      <c r="H101" s="61"/>
      <c r="I101" s="157"/>
      <c r="J101" s="61"/>
      <c r="K101" s="61"/>
      <c r="L101" s="59"/>
    </row>
    <row r="102" spans="2:65" s="9" customFormat="1" ht="29.25" customHeight="1">
      <c r="B102" s="160"/>
      <c r="C102" s="161" t="s">
        <v>132</v>
      </c>
      <c r="D102" s="162" t="s">
        <v>65</v>
      </c>
      <c r="E102" s="162" t="s">
        <v>61</v>
      </c>
      <c r="F102" s="162" t="s">
        <v>133</v>
      </c>
      <c r="G102" s="162" t="s">
        <v>134</v>
      </c>
      <c r="H102" s="162" t="s">
        <v>135</v>
      </c>
      <c r="I102" s="163" t="s">
        <v>136</v>
      </c>
      <c r="J102" s="162" t="s">
        <v>101</v>
      </c>
      <c r="K102" s="164" t="s">
        <v>137</v>
      </c>
      <c r="L102" s="165"/>
      <c r="M102" s="79" t="s">
        <v>138</v>
      </c>
      <c r="N102" s="80" t="s">
        <v>50</v>
      </c>
      <c r="O102" s="80" t="s">
        <v>139</v>
      </c>
      <c r="P102" s="80" t="s">
        <v>140</v>
      </c>
      <c r="Q102" s="80" t="s">
        <v>141</v>
      </c>
      <c r="R102" s="80" t="s">
        <v>142</v>
      </c>
      <c r="S102" s="80" t="s">
        <v>143</v>
      </c>
      <c r="T102" s="81" t="s">
        <v>144</v>
      </c>
    </row>
    <row r="103" spans="2:65" s="1" customFormat="1" ht="29.25" customHeight="1">
      <c r="B103" s="39"/>
      <c r="C103" s="85" t="s">
        <v>102</v>
      </c>
      <c r="D103" s="61"/>
      <c r="E103" s="61"/>
      <c r="F103" s="61"/>
      <c r="G103" s="61"/>
      <c r="H103" s="61"/>
      <c r="I103" s="157"/>
      <c r="J103" s="166">
        <f>BK103</f>
        <v>0</v>
      </c>
      <c r="K103" s="61"/>
      <c r="L103" s="59"/>
      <c r="M103" s="82"/>
      <c r="N103" s="83"/>
      <c r="O103" s="83"/>
      <c r="P103" s="167">
        <f>P104+P232+P341+P346</f>
        <v>0</v>
      </c>
      <c r="Q103" s="83"/>
      <c r="R103" s="167">
        <f>R104+R232+R341+R346</f>
        <v>72.666222200000007</v>
      </c>
      <c r="S103" s="83"/>
      <c r="T103" s="168">
        <f>T104+T232+T341+T346</f>
        <v>89.740990000000025</v>
      </c>
      <c r="AT103" s="22" t="s">
        <v>80</v>
      </c>
      <c r="AU103" s="22" t="s">
        <v>103</v>
      </c>
      <c r="BK103" s="169">
        <f>BK104+BK232+BK341+BK346</f>
        <v>0</v>
      </c>
    </row>
    <row r="104" spans="2:65" s="10" customFormat="1" ht="37.35" customHeight="1">
      <c r="B104" s="170"/>
      <c r="C104" s="171"/>
      <c r="D104" s="172" t="s">
        <v>80</v>
      </c>
      <c r="E104" s="173" t="s">
        <v>145</v>
      </c>
      <c r="F104" s="173" t="s">
        <v>146</v>
      </c>
      <c r="G104" s="171"/>
      <c r="H104" s="171"/>
      <c r="I104" s="174"/>
      <c r="J104" s="175">
        <f>BK104</f>
        <v>0</v>
      </c>
      <c r="K104" s="171"/>
      <c r="L104" s="176"/>
      <c r="M104" s="177"/>
      <c r="N104" s="178"/>
      <c r="O104" s="178"/>
      <c r="P104" s="179">
        <f>P105+P109+P179+P224+P230</f>
        <v>0</v>
      </c>
      <c r="Q104" s="178"/>
      <c r="R104" s="179">
        <f>R105+R109+R179+R224+R230</f>
        <v>65.763194110000001</v>
      </c>
      <c r="S104" s="178"/>
      <c r="T104" s="180">
        <f>T105+T109+T179+T224+T230</f>
        <v>89.356990000000025</v>
      </c>
      <c r="AR104" s="181" t="s">
        <v>25</v>
      </c>
      <c r="AT104" s="182" t="s">
        <v>80</v>
      </c>
      <c r="AU104" s="182" t="s">
        <v>81</v>
      </c>
      <c r="AY104" s="181" t="s">
        <v>147</v>
      </c>
      <c r="BK104" s="183">
        <f>BK105+BK109+BK179+BK224+BK230</f>
        <v>0</v>
      </c>
    </row>
    <row r="105" spans="2:65" s="10" customFormat="1" ht="19.899999999999999" customHeight="1">
      <c r="B105" s="170"/>
      <c r="C105" s="171"/>
      <c r="D105" s="184" t="s">
        <v>80</v>
      </c>
      <c r="E105" s="185" t="s">
        <v>148</v>
      </c>
      <c r="F105" s="185" t="s">
        <v>149</v>
      </c>
      <c r="G105" s="171"/>
      <c r="H105" s="171"/>
      <c r="I105" s="174"/>
      <c r="J105" s="186">
        <f>BK105</f>
        <v>0</v>
      </c>
      <c r="K105" s="171"/>
      <c r="L105" s="176"/>
      <c r="M105" s="177"/>
      <c r="N105" s="178"/>
      <c r="O105" s="178"/>
      <c r="P105" s="179">
        <f>SUM(P106:P108)</f>
        <v>0</v>
      </c>
      <c r="Q105" s="178"/>
      <c r="R105" s="179">
        <f>SUM(R106:R108)</f>
        <v>4.2525928799999999</v>
      </c>
      <c r="S105" s="178"/>
      <c r="T105" s="180">
        <f>SUM(T106:T108)</f>
        <v>0</v>
      </c>
      <c r="AR105" s="181" t="s">
        <v>25</v>
      </c>
      <c r="AT105" s="182" t="s">
        <v>80</v>
      </c>
      <c r="AU105" s="182" t="s">
        <v>25</v>
      </c>
      <c r="AY105" s="181" t="s">
        <v>147</v>
      </c>
      <c r="BK105" s="183">
        <f>SUM(BK106:BK108)</f>
        <v>0</v>
      </c>
    </row>
    <row r="106" spans="2:65" s="1" customFormat="1" ht="31.5" customHeight="1">
      <c r="B106" s="39"/>
      <c r="C106" s="187" t="s">
        <v>25</v>
      </c>
      <c r="D106" s="187" t="s">
        <v>150</v>
      </c>
      <c r="E106" s="188" t="s">
        <v>151</v>
      </c>
      <c r="F106" s="189" t="s">
        <v>152</v>
      </c>
      <c r="G106" s="190" t="s">
        <v>153</v>
      </c>
      <c r="H106" s="191">
        <v>40.804000000000002</v>
      </c>
      <c r="I106" s="192"/>
      <c r="J106" s="193">
        <f>ROUND(I106*H106,2)</f>
        <v>0</v>
      </c>
      <c r="K106" s="189" t="s">
        <v>154</v>
      </c>
      <c r="L106" s="59"/>
      <c r="M106" s="194" t="s">
        <v>79</v>
      </c>
      <c r="N106" s="195" t="s">
        <v>52</v>
      </c>
      <c r="O106" s="40"/>
      <c r="P106" s="196">
        <f>O106*H106</f>
        <v>0</v>
      </c>
      <c r="Q106" s="196">
        <v>0.10421999999999999</v>
      </c>
      <c r="R106" s="196">
        <f>Q106*H106</f>
        <v>4.2525928799999999</v>
      </c>
      <c r="S106" s="196">
        <v>0</v>
      </c>
      <c r="T106" s="197">
        <f>S106*H106</f>
        <v>0</v>
      </c>
      <c r="AR106" s="22" t="s">
        <v>155</v>
      </c>
      <c r="AT106" s="22" t="s">
        <v>150</v>
      </c>
      <c r="AU106" s="22" t="s">
        <v>156</v>
      </c>
      <c r="AY106" s="22" t="s">
        <v>147</v>
      </c>
      <c r="BE106" s="198">
        <f>IF(N106="základní",J106,0)</f>
        <v>0</v>
      </c>
      <c r="BF106" s="198">
        <f>IF(N106="snížená",J106,0)</f>
        <v>0</v>
      </c>
      <c r="BG106" s="198">
        <f>IF(N106="zákl. přenesená",J106,0)</f>
        <v>0</v>
      </c>
      <c r="BH106" s="198">
        <f>IF(N106="sníž. přenesená",J106,0)</f>
        <v>0</v>
      </c>
      <c r="BI106" s="198">
        <f>IF(N106="nulová",J106,0)</f>
        <v>0</v>
      </c>
      <c r="BJ106" s="22" t="s">
        <v>156</v>
      </c>
      <c r="BK106" s="198">
        <f>ROUND(I106*H106,2)</f>
        <v>0</v>
      </c>
      <c r="BL106" s="22" t="s">
        <v>155</v>
      </c>
      <c r="BM106" s="22" t="s">
        <v>157</v>
      </c>
    </row>
    <row r="107" spans="2:65" s="11" customFormat="1" ht="13.5">
      <c r="B107" s="199"/>
      <c r="C107" s="200"/>
      <c r="D107" s="201" t="s">
        <v>158</v>
      </c>
      <c r="E107" s="202" t="s">
        <v>79</v>
      </c>
      <c r="F107" s="203" t="s">
        <v>159</v>
      </c>
      <c r="G107" s="200"/>
      <c r="H107" s="204">
        <v>40.804000000000002</v>
      </c>
      <c r="I107" s="205"/>
      <c r="J107" s="200"/>
      <c r="K107" s="200"/>
      <c r="L107" s="206"/>
      <c r="M107" s="207"/>
      <c r="N107" s="208"/>
      <c r="O107" s="208"/>
      <c r="P107" s="208"/>
      <c r="Q107" s="208"/>
      <c r="R107" s="208"/>
      <c r="S107" s="208"/>
      <c r="T107" s="209"/>
      <c r="AT107" s="210" t="s">
        <v>158</v>
      </c>
      <c r="AU107" s="210" t="s">
        <v>156</v>
      </c>
      <c r="AV107" s="11" t="s">
        <v>156</v>
      </c>
      <c r="AW107" s="11" t="s">
        <v>160</v>
      </c>
      <c r="AX107" s="11" t="s">
        <v>81</v>
      </c>
      <c r="AY107" s="210" t="s">
        <v>147</v>
      </c>
    </row>
    <row r="108" spans="2:65" s="12" customFormat="1" ht="13.5">
      <c r="B108" s="211"/>
      <c r="C108" s="212"/>
      <c r="D108" s="201" t="s">
        <v>158</v>
      </c>
      <c r="E108" s="213" t="s">
        <v>79</v>
      </c>
      <c r="F108" s="214" t="s">
        <v>161</v>
      </c>
      <c r="G108" s="212"/>
      <c r="H108" s="215">
        <v>40.804000000000002</v>
      </c>
      <c r="I108" s="216"/>
      <c r="J108" s="212"/>
      <c r="K108" s="212"/>
      <c r="L108" s="217"/>
      <c r="M108" s="218"/>
      <c r="N108" s="219"/>
      <c r="O108" s="219"/>
      <c r="P108" s="219"/>
      <c r="Q108" s="219"/>
      <c r="R108" s="219"/>
      <c r="S108" s="219"/>
      <c r="T108" s="220"/>
      <c r="AT108" s="221" t="s">
        <v>158</v>
      </c>
      <c r="AU108" s="221" t="s">
        <v>156</v>
      </c>
      <c r="AV108" s="12" t="s">
        <v>155</v>
      </c>
      <c r="AW108" s="12" t="s">
        <v>160</v>
      </c>
      <c r="AX108" s="12" t="s">
        <v>25</v>
      </c>
      <c r="AY108" s="221" t="s">
        <v>147</v>
      </c>
    </row>
    <row r="109" spans="2:65" s="10" customFormat="1" ht="29.85" customHeight="1">
      <c r="B109" s="170"/>
      <c r="C109" s="171"/>
      <c r="D109" s="184" t="s">
        <v>80</v>
      </c>
      <c r="E109" s="185" t="s">
        <v>162</v>
      </c>
      <c r="F109" s="185" t="s">
        <v>163</v>
      </c>
      <c r="G109" s="171"/>
      <c r="H109" s="171"/>
      <c r="I109" s="174"/>
      <c r="J109" s="186">
        <f>BK109</f>
        <v>0</v>
      </c>
      <c r="K109" s="171"/>
      <c r="L109" s="176"/>
      <c r="M109" s="177"/>
      <c r="N109" s="178"/>
      <c r="O109" s="178"/>
      <c r="P109" s="179">
        <f>SUM(P110:P178)</f>
        <v>0</v>
      </c>
      <c r="Q109" s="178"/>
      <c r="R109" s="179">
        <f>SUM(R110:R178)</f>
        <v>61.483758230000007</v>
      </c>
      <c r="S109" s="178"/>
      <c r="T109" s="180">
        <f>SUM(T110:T178)</f>
        <v>0</v>
      </c>
      <c r="AR109" s="181" t="s">
        <v>25</v>
      </c>
      <c r="AT109" s="182" t="s">
        <v>80</v>
      </c>
      <c r="AU109" s="182" t="s">
        <v>25</v>
      </c>
      <c r="AY109" s="181" t="s">
        <v>147</v>
      </c>
      <c r="BK109" s="183">
        <f>SUM(BK110:BK178)</f>
        <v>0</v>
      </c>
    </row>
    <row r="110" spans="2:65" s="1" customFormat="1" ht="44.25" customHeight="1">
      <c r="B110" s="39"/>
      <c r="C110" s="187" t="s">
        <v>156</v>
      </c>
      <c r="D110" s="187" t="s">
        <v>150</v>
      </c>
      <c r="E110" s="188" t="s">
        <v>164</v>
      </c>
      <c r="F110" s="189" t="s">
        <v>165</v>
      </c>
      <c r="G110" s="190" t="s">
        <v>153</v>
      </c>
      <c r="H110" s="191">
        <v>133.6</v>
      </c>
      <c r="I110" s="192"/>
      <c r="J110" s="193">
        <f>ROUND(I110*H110,2)</f>
        <v>0</v>
      </c>
      <c r="K110" s="189" t="s">
        <v>154</v>
      </c>
      <c r="L110" s="59"/>
      <c r="M110" s="194" t="s">
        <v>79</v>
      </c>
      <c r="N110" s="195" t="s">
        <v>52</v>
      </c>
      <c r="O110" s="40"/>
      <c r="P110" s="196">
        <f>O110*H110</f>
        <v>0</v>
      </c>
      <c r="Q110" s="196">
        <v>1.8380000000000001E-2</v>
      </c>
      <c r="R110" s="196">
        <f>Q110*H110</f>
        <v>2.455568</v>
      </c>
      <c r="S110" s="196">
        <v>0</v>
      </c>
      <c r="T110" s="197">
        <f>S110*H110</f>
        <v>0</v>
      </c>
      <c r="AR110" s="22" t="s">
        <v>155</v>
      </c>
      <c r="AT110" s="22" t="s">
        <v>150</v>
      </c>
      <c r="AU110" s="22" t="s">
        <v>156</v>
      </c>
      <c r="AY110" s="22" t="s">
        <v>147</v>
      </c>
      <c r="BE110" s="198">
        <f>IF(N110="základní",J110,0)</f>
        <v>0</v>
      </c>
      <c r="BF110" s="198">
        <f>IF(N110="snížená",J110,0)</f>
        <v>0</v>
      </c>
      <c r="BG110" s="198">
        <f>IF(N110="zákl. přenesená",J110,0)</f>
        <v>0</v>
      </c>
      <c r="BH110" s="198">
        <f>IF(N110="sníž. přenesená",J110,0)</f>
        <v>0</v>
      </c>
      <c r="BI110" s="198">
        <f>IF(N110="nulová",J110,0)</f>
        <v>0</v>
      </c>
      <c r="BJ110" s="22" t="s">
        <v>156</v>
      </c>
      <c r="BK110" s="198">
        <f>ROUND(I110*H110,2)</f>
        <v>0</v>
      </c>
      <c r="BL110" s="22" t="s">
        <v>155</v>
      </c>
      <c r="BM110" s="22" t="s">
        <v>166</v>
      </c>
    </row>
    <row r="111" spans="2:65" s="1" customFormat="1" ht="31.5" customHeight="1">
      <c r="B111" s="39"/>
      <c r="C111" s="187" t="s">
        <v>148</v>
      </c>
      <c r="D111" s="187" t="s">
        <v>150</v>
      </c>
      <c r="E111" s="188" t="s">
        <v>167</v>
      </c>
      <c r="F111" s="189" t="s">
        <v>168</v>
      </c>
      <c r="G111" s="190" t="s">
        <v>153</v>
      </c>
      <c r="H111" s="191">
        <v>133.6</v>
      </c>
      <c r="I111" s="192"/>
      <c r="J111" s="193">
        <f>ROUND(I111*H111,2)</f>
        <v>0</v>
      </c>
      <c r="K111" s="189" t="s">
        <v>154</v>
      </c>
      <c r="L111" s="59"/>
      <c r="M111" s="194" t="s">
        <v>79</v>
      </c>
      <c r="N111" s="195" t="s">
        <v>52</v>
      </c>
      <c r="O111" s="40"/>
      <c r="P111" s="196">
        <f>O111*H111</f>
        <v>0</v>
      </c>
      <c r="Q111" s="196">
        <v>1.6899999999999998E-2</v>
      </c>
      <c r="R111" s="196">
        <f>Q111*H111</f>
        <v>2.2578399999999998</v>
      </c>
      <c r="S111" s="196">
        <v>0</v>
      </c>
      <c r="T111" s="197">
        <f>S111*H111</f>
        <v>0</v>
      </c>
      <c r="AR111" s="22" t="s">
        <v>155</v>
      </c>
      <c r="AT111" s="22" t="s">
        <v>150</v>
      </c>
      <c r="AU111" s="22" t="s">
        <v>156</v>
      </c>
      <c r="AY111" s="22" t="s">
        <v>147</v>
      </c>
      <c r="BE111" s="198">
        <f>IF(N111="základní",J111,0)</f>
        <v>0</v>
      </c>
      <c r="BF111" s="198">
        <f>IF(N111="snížená",J111,0)</f>
        <v>0</v>
      </c>
      <c r="BG111" s="198">
        <f>IF(N111="zákl. přenesená",J111,0)</f>
        <v>0</v>
      </c>
      <c r="BH111" s="198">
        <f>IF(N111="sníž. přenesená",J111,0)</f>
        <v>0</v>
      </c>
      <c r="BI111" s="198">
        <f>IF(N111="nulová",J111,0)</f>
        <v>0</v>
      </c>
      <c r="BJ111" s="22" t="s">
        <v>156</v>
      </c>
      <c r="BK111" s="198">
        <f>ROUND(I111*H111,2)</f>
        <v>0</v>
      </c>
      <c r="BL111" s="22" t="s">
        <v>155</v>
      </c>
      <c r="BM111" s="22" t="s">
        <v>169</v>
      </c>
    </row>
    <row r="112" spans="2:65" s="1" customFormat="1" ht="31.5" customHeight="1">
      <c r="B112" s="39"/>
      <c r="C112" s="187" t="s">
        <v>155</v>
      </c>
      <c r="D112" s="187" t="s">
        <v>150</v>
      </c>
      <c r="E112" s="188" t="s">
        <v>170</v>
      </c>
      <c r="F112" s="189" t="s">
        <v>171</v>
      </c>
      <c r="G112" s="190" t="s">
        <v>153</v>
      </c>
      <c r="H112" s="191">
        <v>81.608000000000004</v>
      </c>
      <c r="I112" s="192"/>
      <c r="J112" s="193">
        <f>ROUND(I112*H112,2)</f>
        <v>0</v>
      </c>
      <c r="K112" s="189" t="s">
        <v>154</v>
      </c>
      <c r="L112" s="59"/>
      <c r="M112" s="194" t="s">
        <v>79</v>
      </c>
      <c r="N112" s="195" t="s">
        <v>52</v>
      </c>
      <c r="O112" s="40"/>
      <c r="P112" s="196">
        <f>O112*H112</f>
        <v>0</v>
      </c>
      <c r="Q112" s="196">
        <v>4.8900000000000002E-3</v>
      </c>
      <c r="R112" s="196">
        <f>Q112*H112</f>
        <v>0.39906312000000005</v>
      </c>
      <c r="S112" s="196">
        <v>0</v>
      </c>
      <c r="T112" s="197">
        <f>S112*H112</f>
        <v>0</v>
      </c>
      <c r="AR112" s="22" t="s">
        <v>155</v>
      </c>
      <c r="AT112" s="22" t="s">
        <v>150</v>
      </c>
      <c r="AU112" s="22" t="s">
        <v>156</v>
      </c>
      <c r="AY112" s="22" t="s">
        <v>147</v>
      </c>
      <c r="BE112" s="198">
        <f>IF(N112="základní",J112,0)</f>
        <v>0</v>
      </c>
      <c r="BF112" s="198">
        <f>IF(N112="snížená",J112,0)</f>
        <v>0</v>
      </c>
      <c r="BG112" s="198">
        <f>IF(N112="zákl. přenesená",J112,0)</f>
        <v>0</v>
      </c>
      <c r="BH112" s="198">
        <f>IF(N112="sníž. přenesená",J112,0)</f>
        <v>0</v>
      </c>
      <c r="BI112" s="198">
        <f>IF(N112="nulová",J112,0)</f>
        <v>0</v>
      </c>
      <c r="BJ112" s="22" t="s">
        <v>156</v>
      </c>
      <c r="BK112" s="198">
        <f>ROUND(I112*H112,2)</f>
        <v>0</v>
      </c>
      <c r="BL112" s="22" t="s">
        <v>155</v>
      </c>
      <c r="BM112" s="22" t="s">
        <v>172</v>
      </c>
    </row>
    <row r="113" spans="2:65" s="11" customFormat="1" ht="13.5">
      <c r="B113" s="199"/>
      <c r="C113" s="200"/>
      <c r="D113" s="201" t="s">
        <v>158</v>
      </c>
      <c r="E113" s="202" t="s">
        <v>79</v>
      </c>
      <c r="F113" s="203" t="s">
        <v>173</v>
      </c>
      <c r="G113" s="200"/>
      <c r="H113" s="204">
        <v>81.608000000000004</v>
      </c>
      <c r="I113" s="205"/>
      <c r="J113" s="200"/>
      <c r="K113" s="200"/>
      <c r="L113" s="206"/>
      <c r="M113" s="207"/>
      <c r="N113" s="208"/>
      <c r="O113" s="208"/>
      <c r="P113" s="208"/>
      <c r="Q113" s="208"/>
      <c r="R113" s="208"/>
      <c r="S113" s="208"/>
      <c r="T113" s="209"/>
      <c r="AT113" s="210" t="s">
        <v>158</v>
      </c>
      <c r="AU113" s="210" t="s">
        <v>156</v>
      </c>
      <c r="AV113" s="11" t="s">
        <v>156</v>
      </c>
      <c r="AW113" s="11" t="s">
        <v>160</v>
      </c>
      <c r="AX113" s="11" t="s">
        <v>81</v>
      </c>
      <c r="AY113" s="210" t="s">
        <v>147</v>
      </c>
    </row>
    <row r="114" spans="2:65" s="12" customFormat="1" ht="13.5">
      <c r="B114" s="211"/>
      <c r="C114" s="212"/>
      <c r="D114" s="222" t="s">
        <v>158</v>
      </c>
      <c r="E114" s="223" t="s">
        <v>79</v>
      </c>
      <c r="F114" s="224" t="s">
        <v>161</v>
      </c>
      <c r="G114" s="212"/>
      <c r="H114" s="225">
        <v>81.608000000000004</v>
      </c>
      <c r="I114" s="216"/>
      <c r="J114" s="212"/>
      <c r="K114" s="212"/>
      <c r="L114" s="217"/>
      <c r="M114" s="218"/>
      <c r="N114" s="219"/>
      <c r="O114" s="219"/>
      <c r="P114" s="219"/>
      <c r="Q114" s="219"/>
      <c r="R114" s="219"/>
      <c r="S114" s="219"/>
      <c r="T114" s="220"/>
      <c r="AT114" s="221" t="s">
        <v>158</v>
      </c>
      <c r="AU114" s="221" t="s">
        <v>156</v>
      </c>
      <c r="AV114" s="12" t="s">
        <v>155</v>
      </c>
      <c r="AW114" s="12" t="s">
        <v>160</v>
      </c>
      <c r="AX114" s="12" t="s">
        <v>25</v>
      </c>
      <c r="AY114" s="221" t="s">
        <v>147</v>
      </c>
    </row>
    <row r="115" spans="2:65" s="1" customFormat="1" ht="31.5" customHeight="1">
      <c r="B115" s="39"/>
      <c r="C115" s="187" t="s">
        <v>174</v>
      </c>
      <c r="D115" s="187" t="s">
        <v>150</v>
      </c>
      <c r="E115" s="188" t="s">
        <v>175</v>
      </c>
      <c r="F115" s="189" t="s">
        <v>176</v>
      </c>
      <c r="G115" s="190" t="s">
        <v>153</v>
      </c>
      <c r="H115" s="191">
        <v>521.86599999999999</v>
      </c>
      <c r="I115" s="192"/>
      <c r="J115" s="193">
        <f>ROUND(I115*H115,2)</f>
        <v>0</v>
      </c>
      <c r="K115" s="189" t="s">
        <v>154</v>
      </c>
      <c r="L115" s="59"/>
      <c r="M115" s="194" t="s">
        <v>79</v>
      </c>
      <c r="N115" s="195" t="s">
        <v>52</v>
      </c>
      <c r="O115" s="40"/>
      <c r="P115" s="196">
        <f>O115*H115</f>
        <v>0</v>
      </c>
      <c r="Q115" s="196">
        <v>1.8380000000000001E-2</v>
      </c>
      <c r="R115" s="196">
        <f>Q115*H115</f>
        <v>9.5918970800000007</v>
      </c>
      <c r="S115" s="196">
        <v>0</v>
      </c>
      <c r="T115" s="197">
        <f>S115*H115</f>
        <v>0</v>
      </c>
      <c r="AR115" s="22" t="s">
        <v>155</v>
      </c>
      <c r="AT115" s="22" t="s">
        <v>150</v>
      </c>
      <c r="AU115" s="22" t="s">
        <v>156</v>
      </c>
      <c r="AY115" s="22" t="s">
        <v>147</v>
      </c>
      <c r="BE115" s="198">
        <f>IF(N115="základní",J115,0)</f>
        <v>0</v>
      </c>
      <c r="BF115" s="198">
        <f>IF(N115="snížená",J115,0)</f>
        <v>0</v>
      </c>
      <c r="BG115" s="198">
        <f>IF(N115="zákl. přenesená",J115,0)</f>
        <v>0</v>
      </c>
      <c r="BH115" s="198">
        <f>IF(N115="sníž. přenesená",J115,0)</f>
        <v>0</v>
      </c>
      <c r="BI115" s="198">
        <f>IF(N115="nulová",J115,0)</f>
        <v>0</v>
      </c>
      <c r="BJ115" s="22" t="s">
        <v>156</v>
      </c>
      <c r="BK115" s="198">
        <f>ROUND(I115*H115,2)</f>
        <v>0</v>
      </c>
      <c r="BL115" s="22" t="s">
        <v>155</v>
      </c>
      <c r="BM115" s="22" t="s">
        <v>177</v>
      </c>
    </row>
    <row r="116" spans="2:65" s="11" customFormat="1" ht="13.5">
      <c r="B116" s="199"/>
      <c r="C116" s="200"/>
      <c r="D116" s="201" t="s">
        <v>158</v>
      </c>
      <c r="E116" s="202" t="s">
        <v>79</v>
      </c>
      <c r="F116" s="203" t="s">
        <v>178</v>
      </c>
      <c r="G116" s="200"/>
      <c r="H116" s="204">
        <v>521.86599999999999</v>
      </c>
      <c r="I116" s="205"/>
      <c r="J116" s="200"/>
      <c r="K116" s="200"/>
      <c r="L116" s="206"/>
      <c r="M116" s="207"/>
      <c r="N116" s="208"/>
      <c r="O116" s="208"/>
      <c r="P116" s="208"/>
      <c r="Q116" s="208"/>
      <c r="R116" s="208"/>
      <c r="S116" s="208"/>
      <c r="T116" s="209"/>
      <c r="AT116" s="210" t="s">
        <v>158</v>
      </c>
      <c r="AU116" s="210" t="s">
        <v>156</v>
      </c>
      <c r="AV116" s="11" t="s">
        <v>156</v>
      </c>
      <c r="AW116" s="11" t="s">
        <v>160</v>
      </c>
      <c r="AX116" s="11" t="s">
        <v>81</v>
      </c>
      <c r="AY116" s="210" t="s">
        <v>147</v>
      </c>
    </row>
    <row r="117" spans="2:65" s="12" customFormat="1" ht="13.5">
      <c r="B117" s="211"/>
      <c r="C117" s="212"/>
      <c r="D117" s="222" t="s">
        <v>158</v>
      </c>
      <c r="E117" s="223" t="s">
        <v>79</v>
      </c>
      <c r="F117" s="224" t="s">
        <v>161</v>
      </c>
      <c r="G117" s="212"/>
      <c r="H117" s="225">
        <v>521.86599999999999</v>
      </c>
      <c r="I117" s="216"/>
      <c r="J117" s="212"/>
      <c r="K117" s="212"/>
      <c r="L117" s="217"/>
      <c r="M117" s="218"/>
      <c r="N117" s="219"/>
      <c r="O117" s="219"/>
      <c r="P117" s="219"/>
      <c r="Q117" s="219"/>
      <c r="R117" s="219"/>
      <c r="S117" s="219"/>
      <c r="T117" s="220"/>
      <c r="AT117" s="221" t="s">
        <v>158</v>
      </c>
      <c r="AU117" s="221" t="s">
        <v>156</v>
      </c>
      <c r="AV117" s="12" t="s">
        <v>155</v>
      </c>
      <c r="AW117" s="12" t="s">
        <v>160</v>
      </c>
      <c r="AX117" s="12" t="s">
        <v>25</v>
      </c>
      <c r="AY117" s="221" t="s">
        <v>147</v>
      </c>
    </row>
    <row r="118" spans="2:65" s="1" customFormat="1" ht="31.5" customHeight="1">
      <c r="B118" s="39"/>
      <c r="C118" s="187" t="s">
        <v>162</v>
      </c>
      <c r="D118" s="187" t="s">
        <v>150</v>
      </c>
      <c r="E118" s="188" t="s">
        <v>179</v>
      </c>
      <c r="F118" s="189" t="s">
        <v>180</v>
      </c>
      <c r="G118" s="190" t="s">
        <v>153</v>
      </c>
      <c r="H118" s="191">
        <v>440.25799999999998</v>
      </c>
      <c r="I118" s="192"/>
      <c r="J118" s="193">
        <f>ROUND(I118*H118,2)</f>
        <v>0</v>
      </c>
      <c r="K118" s="189" t="s">
        <v>154</v>
      </c>
      <c r="L118" s="59"/>
      <c r="M118" s="194" t="s">
        <v>79</v>
      </c>
      <c r="N118" s="195" t="s">
        <v>52</v>
      </c>
      <c r="O118" s="40"/>
      <c r="P118" s="196">
        <f>O118*H118</f>
        <v>0</v>
      </c>
      <c r="Q118" s="196">
        <v>1.5599999999999999E-2</v>
      </c>
      <c r="R118" s="196">
        <f>Q118*H118</f>
        <v>6.8680247999999997</v>
      </c>
      <c r="S118" s="196">
        <v>0</v>
      </c>
      <c r="T118" s="197">
        <f>S118*H118</f>
        <v>0</v>
      </c>
      <c r="AR118" s="22" t="s">
        <v>155</v>
      </c>
      <c r="AT118" s="22" t="s">
        <v>150</v>
      </c>
      <c r="AU118" s="22" t="s">
        <v>156</v>
      </c>
      <c r="AY118" s="22" t="s">
        <v>147</v>
      </c>
      <c r="BE118" s="198">
        <f>IF(N118="základní",J118,0)</f>
        <v>0</v>
      </c>
      <c r="BF118" s="198">
        <f>IF(N118="snížená",J118,0)</f>
        <v>0</v>
      </c>
      <c r="BG118" s="198">
        <f>IF(N118="zákl. přenesená",J118,0)</f>
        <v>0</v>
      </c>
      <c r="BH118" s="198">
        <f>IF(N118="sníž. přenesená",J118,0)</f>
        <v>0</v>
      </c>
      <c r="BI118" s="198">
        <f>IF(N118="nulová",J118,0)</f>
        <v>0</v>
      </c>
      <c r="BJ118" s="22" t="s">
        <v>156</v>
      </c>
      <c r="BK118" s="198">
        <f>ROUND(I118*H118,2)</f>
        <v>0</v>
      </c>
      <c r="BL118" s="22" t="s">
        <v>155</v>
      </c>
      <c r="BM118" s="22" t="s">
        <v>181</v>
      </c>
    </row>
    <row r="119" spans="2:65" s="1" customFormat="1" ht="22.5" customHeight="1">
      <c r="B119" s="39"/>
      <c r="C119" s="187" t="s">
        <v>182</v>
      </c>
      <c r="D119" s="187" t="s">
        <v>150</v>
      </c>
      <c r="E119" s="188" t="s">
        <v>183</v>
      </c>
      <c r="F119" s="189" t="s">
        <v>184</v>
      </c>
      <c r="G119" s="190" t="s">
        <v>185</v>
      </c>
      <c r="H119" s="191">
        <v>93.32</v>
      </c>
      <c r="I119" s="192"/>
      <c r="J119" s="193">
        <f>ROUND(I119*H119,2)</f>
        <v>0</v>
      </c>
      <c r="K119" s="189" t="s">
        <v>154</v>
      </c>
      <c r="L119" s="59"/>
      <c r="M119" s="194" t="s">
        <v>79</v>
      </c>
      <c r="N119" s="195" t="s">
        <v>52</v>
      </c>
      <c r="O119" s="40"/>
      <c r="P119" s="196">
        <f>O119*H119</f>
        <v>0</v>
      </c>
      <c r="Q119" s="196">
        <v>1.5E-3</v>
      </c>
      <c r="R119" s="196">
        <f>Q119*H119</f>
        <v>0.13997999999999999</v>
      </c>
      <c r="S119" s="196">
        <v>0</v>
      </c>
      <c r="T119" s="197">
        <f>S119*H119</f>
        <v>0</v>
      </c>
      <c r="AR119" s="22" t="s">
        <v>155</v>
      </c>
      <c r="AT119" s="22" t="s">
        <v>150</v>
      </c>
      <c r="AU119" s="22" t="s">
        <v>156</v>
      </c>
      <c r="AY119" s="22" t="s">
        <v>147</v>
      </c>
      <c r="BE119" s="198">
        <f>IF(N119="základní",J119,0)</f>
        <v>0</v>
      </c>
      <c r="BF119" s="198">
        <f>IF(N119="snížená",J119,0)</f>
        <v>0</v>
      </c>
      <c r="BG119" s="198">
        <f>IF(N119="zákl. přenesená",J119,0)</f>
        <v>0</v>
      </c>
      <c r="BH119" s="198">
        <f>IF(N119="sníž. přenesená",J119,0)</f>
        <v>0</v>
      </c>
      <c r="BI119" s="198">
        <f>IF(N119="nulová",J119,0)</f>
        <v>0</v>
      </c>
      <c r="BJ119" s="22" t="s">
        <v>156</v>
      </c>
      <c r="BK119" s="198">
        <f>ROUND(I119*H119,2)</f>
        <v>0</v>
      </c>
      <c r="BL119" s="22" t="s">
        <v>155</v>
      </c>
      <c r="BM119" s="22" t="s">
        <v>186</v>
      </c>
    </row>
    <row r="120" spans="2:65" s="11" customFormat="1" ht="13.5">
      <c r="B120" s="199"/>
      <c r="C120" s="200"/>
      <c r="D120" s="201" t="s">
        <v>158</v>
      </c>
      <c r="E120" s="202" t="s">
        <v>79</v>
      </c>
      <c r="F120" s="203" t="s">
        <v>187</v>
      </c>
      <c r="G120" s="200"/>
      <c r="H120" s="204">
        <v>50.8</v>
      </c>
      <c r="I120" s="205"/>
      <c r="J120" s="200"/>
      <c r="K120" s="200"/>
      <c r="L120" s="206"/>
      <c r="M120" s="207"/>
      <c r="N120" s="208"/>
      <c r="O120" s="208"/>
      <c r="P120" s="208"/>
      <c r="Q120" s="208"/>
      <c r="R120" s="208"/>
      <c r="S120" s="208"/>
      <c r="T120" s="209"/>
      <c r="AT120" s="210" t="s">
        <v>158</v>
      </c>
      <c r="AU120" s="210" t="s">
        <v>156</v>
      </c>
      <c r="AV120" s="11" t="s">
        <v>156</v>
      </c>
      <c r="AW120" s="11" t="s">
        <v>160</v>
      </c>
      <c r="AX120" s="11" t="s">
        <v>81</v>
      </c>
      <c r="AY120" s="210" t="s">
        <v>147</v>
      </c>
    </row>
    <row r="121" spans="2:65" s="11" customFormat="1" ht="13.5">
      <c r="B121" s="199"/>
      <c r="C121" s="200"/>
      <c r="D121" s="201" t="s">
        <v>158</v>
      </c>
      <c r="E121" s="202" t="s">
        <v>79</v>
      </c>
      <c r="F121" s="203" t="s">
        <v>188</v>
      </c>
      <c r="G121" s="200"/>
      <c r="H121" s="204">
        <v>32.28</v>
      </c>
      <c r="I121" s="205"/>
      <c r="J121" s="200"/>
      <c r="K121" s="200"/>
      <c r="L121" s="206"/>
      <c r="M121" s="207"/>
      <c r="N121" s="208"/>
      <c r="O121" s="208"/>
      <c r="P121" s="208"/>
      <c r="Q121" s="208"/>
      <c r="R121" s="208"/>
      <c r="S121" s="208"/>
      <c r="T121" s="209"/>
      <c r="AT121" s="210" t="s">
        <v>158</v>
      </c>
      <c r="AU121" s="210" t="s">
        <v>156</v>
      </c>
      <c r="AV121" s="11" t="s">
        <v>156</v>
      </c>
      <c r="AW121" s="11" t="s">
        <v>160</v>
      </c>
      <c r="AX121" s="11" t="s">
        <v>81</v>
      </c>
      <c r="AY121" s="210" t="s">
        <v>147</v>
      </c>
    </row>
    <row r="122" spans="2:65" s="11" customFormat="1" ht="13.5">
      <c r="B122" s="199"/>
      <c r="C122" s="200"/>
      <c r="D122" s="201" t="s">
        <v>158</v>
      </c>
      <c r="E122" s="202" t="s">
        <v>79</v>
      </c>
      <c r="F122" s="203" t="s">
        <v>189</v>
      </c>
      <c r="G122" s="200"/>
      <c r="H122" s="204">
        <v>10.24</v>
      </c>
      <c r="I122" s="205"/>
      <c r="J122" s="200"/>
      <c r="K122" s="200"/>
      <c r="L122" s="206"/>
      <c r="M122" s="207"/>
      <c r="N122" s="208"/>
      <c r="O122" s="208"/>
      <c r="P122" s="208"/>
      <c r="Q122" s="208"/>
      <c r="R122" s="208"/>
      <c r="S122" s="208"/>
      <c r="T122" s="209"/>
      <c r="AT122" s="210" t="s">
        <v>158</v>
      </c>
      <c r="AU122" s="210" t="s">
        <v>156</v>
      </c>
      <c r="AV122" s="11" t="s">
        <v>156</v>
      </c>
      <c r="AW122" s="11" t="s">
        <v>160</v>
      </c>
      <c r="AX122" s="11" t="s">
        <v>81</v>
      </c>
      <c r="AY122" s="210" t="s">
        <v>147</v>
      </c>
    </row>
    <row r="123" spans="2:65" s="12" customFormat="1" ht="13.5">
      <c r="B123" s="211"/>
      <c r="C123" s="212"/>
      <c r="D123" s="222" t="s">
        <v>158</v>
      </c>
      <c r="E123" s="223" t="s">
        <v>79</v>
      </c>
      <c r="F123" s="224" t="s">
        <v>161</v>
      </c>
      <c r="G123" s="212"/>
      <c r="H123" s="225">
        <v>93.32</v>
      </c>
      <c r="I123" s="216"/>
      <c r="J123" s="212"/>
      <c r="K123" s="212"/>
      <c r="L123" s="217"/>
      <c r="M123" s="218"/>
      <c r="N123" s="219"/>
      <c r="O123" s="219"/>
      <c r="P123" s="219"/>
      <c r="Q123" s="219"/>
      <c r="R123" s="219"/>
      <c r="S123" s="219"/>
      <c r="T123" s="220"/>
      <c r="AT123" s="221" t="s">
        <v>158</v>
      </c>
      <c r="AU123" s="221" t="s">
        <v>156</v>
      </c>
      <c r="AV123" s="12" t="s">
        <v>155</v>
      </c>
      <c r="AW123" s="12" t="s">
        <v>160</v>
      </c>
      <c r="AX123" s="12" t="s">
        <v>25</v>
      </c>
      <c r="AY123" s="221" t="s">
        <v>147</v>
      </c>
    </row>
    <row r="124" spans="2:65" s="1" customFormat="1" ht="31.5" customHeight="1">
      <c r="B124" s="39"/>
      <c r="C124" s="187" t="s">
        <v>190</v>
      </c>
      <c r="D124" s="187" t="s">
        <v>150</v>
      </c>
      <c r="E124" s="188" t="s">
        <v>191</v>
      </c>
      <c r="F124" s="189" t="s">
        <v>192</v>
      </c>
      <c r="G124" s="190" t="s">
        <v>185</v>
      </c>
      <c r="H124" s="191">
        <v>126.1</v>
      </c>
      <c r="I124" s="192"/>
      <c r="J124" s="193">
        <f>ROUND(I124*H124,2)</f>
        <v>0</v>
      </c>
      <c r="K124" s="189" t="s">
        <v>154</v>
      </c>
      <c r="L124" s="59"/>
      <c r="M124" s="194" t="s">
        <v>79</v>
      </c>
      <c r="N124" s="195" t="s">
        <v>52</v>
      </c>
      <c r="O124" s="40"/>
      <c r="P124" s="196">
        <f>O124*H124</f>
        <v>0</v>
      </c>
      <c r="Q124" s="196">
        <v>0</v>
      </c>
      <c r="R124" s="196">
        <f>Q124*H124</f>
        <v>0</v>
      </c>
      <c r="S124" s="196">
        <v>0</v>
      </c>
      <c r="T124" s="197">
        <f>S124*H124</f>
        <v>0</v>
      </c>
      <c r="AR124" s="22" t="s">
        <v>155</v>
      </c>
      <c r="AT124" s="22" t="s">
        <v>150</v>
      </c>
      <c r="AU124" s="22" t="s">
        <v>156</v>
      </c>
      <c r="AY124" s="22" t="s">
        <v>147</v>
      </c>
      <c r="BE124" s="198">
        <f>IF(N124="základní",J124,0)</f>
        <v>0</v>
      </c>
      <c r="BF124" s="198">
        <f>IF(N124="snížená",J124,0)</f>
        <v>0</v>
      </c>
      <c r="BG124" s="198">
        <f>IF(N124="zákl. přenesená",J124,0)</f>
        <v>0</v>
      </c>
      <c r="BH124" s="198">
        <f>IF(N124="sníž. přenesená",J124,0)</f>
        <v>0</v>
      </c>
      <c r="BI124" s="198">
        <f>IF(N124="nulová",J124,0)</f>
        <v>0</v>
      </c>
      <c r="BJ124" s="22" t="s">
        <v>156</v>
      </c>
      <c r="BK124" s="198">
        <f>ROUND(I124*H124,2)</f>
        <v>0</v>
      </c>
      <c r="BL124" s="22" t="s">
        <v>155</v>
      </c>
      <c r="BM124" s="22" t="s">
        <v>193</v>
      </c>
    </row>
    <row r="125" spans="2:65" s="11" customFormat="1" ht="13.5">
      <c r="B125" s="199"/>
      <c r="C125" s="200"/>
      <c r="D125" s="201" t="s">
        <v>158</v>
      </c>
      <c r="E125" s="202" t="s">
        <v>79</v>
      </c>
      <c r="F125" s="203" t="s">
        <v>194</v>
      </c>
      <c r="G125" s="200"/>
      <c r="H125" s="204">
        <v>126.1</v>
      </c>
      <c r="I125" s="205"/>
      <c r="J125" s="200"/>
      <c r="K125" s="200"/>
      <c r="L125" s="206"/>
      <c r="M125" s="207"/>
      <c r="N125" s="208"/>
      <c r="O125" s="208"/>
      <c r="P125" s="208"/>
      <c r="Q125" s="208"/>
      <c r="R125" s="208"/>
      <c r="S125" s="208"/>
      <c r="T125" s="209"/>
      <c r="AT125" s="210" t="s">
        <v>158</v>
      </c>
      <c r="AU125" s="210" t="s">
        <v>156</v>
      </c>
      <c r="AV125" s="11" t="s">
        <v>156</v>
      </c>
      <c r="AW125" s="11" t="s">
        <v>160</v>
      </c>
      <c r="AX125" s="11" t="s">
        <v>81</v>
      </c>
      <c r="AY125" s="210" t="s">
        <v>147</v>
      </c>
    </row>
    <row r="126" spans="2:65" s="12" customFormat="1" ht="13.5">
      <c r="B126" s="211"/>
      <c r="C126" s="212"/>
      <c r="D126" s="222" t="s">
        <v>158</v>
      </c>
      <c r="E126" s="223" t="s">
        <v>79</v>
      </c>
      <c r="F126" s="224" t="s">
        <v>161</v>
      </c>
      <c r="G126" s="212"/>
      <c r="H126" s="225">
        <v>126.1</v>
      </c>
      <c r="I126" s="216"/>
      <c r="J126" s="212"/>
      <c r="K126" s="212"/>
      <c r="L126" s="217"/>
      <c r="M126" s="218"/>
      <c r="N126" s="219"/>
      <c r="O126" s="219"/>
      <c r="P126" s="219"/>
      <c r="Q126" s="219"/>
      <c r="R126" s="219"/>
      <c r="S126" s="219"/>
      <c r="T126" s="220"/>
      <c r="AT126" s="221" t="s">
        <v>158</v>
      </c>
      <c r="AU126" s="221" t="s">
        <v>156</v>
      </c>
      <c r="AV126" s="12" t="s">
        <v>155</v>
      </c>
      <c r="AW126" s="12" t="s">
        <v>160</v>
      </c>
      <c r="AX126" s="12" t="s">
        <v>25</v>
      </c>
      <c r="AY126" s="221" t="s">
        <v>147</v>
      </c>
    </row>
    <row r="127" spans="2:65" s="1" customFormat="1" ht="31.5" customHeight="1">
      <c r="B127" s="39"/>
      <c r="C127" s="226" t="s">
        <v>195</v>
      </c>
      <c r="D127" s="226" t="s">
        <v>196</v>
      </c>
      <c r="E127" s="227" t="s">
        <v>197</v>
      </c>
      <c r="F127" s="228" t="s">
        <v>198</v>
      </c>
      <c r="G127" s="229" t="s">
        <v>185</v>
      </c>
      <c r="H127" s="230">
        <v>132.405</v>
      </c>
      <c r="I127" s="231"/>
      <c r="J127" s="232">
        <f>ROUND(I127*H127,2)</f>
        <v>0</v>
      </c>
      <c r="K127" s="228" t="s">
        <v>154</v>
      </c>
      <c r="L127" s="233"/>
      <c r="M127" s="234" t="s">
        <v>79</v>
      </c>
      <c r="N127" s="235" t="s">
        <v>52</v>
      </c>
      <c r="O127" s="40"/>
      <c r="P127" s="196">
        <f>O127*H127</f>
        <v>0</v>
      </c>
      <c r="Q127" s="196">
        <v>4.0000000000000003E-5</v>
      </c>
      <c r="R127" s="196">
        <f>Q127*H127</f>
        <v>5.2962000000000009E-3</v>
      </c>
      <c r="S127" s="196">
        <v>0</v>
      </c>
      <c r="T127" s="197">
        <f>S127*H127</f>
        <v>0</v>
      </c>
      <c r="AR127" s="22" t="s">
        <v>190</v>
      </c>
      <c r="AT127" s="22" t="s">
        <v>196</v>
      </c>
      <c r="AU127" s="22" t="s">
        <v>156</v>
      </c>
      <c r="AY127" s="22" t="s">
        <v>147</v>
      </c>
      <c r="BE127" s="198">
        <f>IF(N127="základní",J127,0)</f>
        <v>0</v>
      </c>
      <c r="BF127" s="198">
        <f>IF(N127="snížená",J127,0)</f>
        <v>0</v>
      </c>
      <c r="BG127" s="198">
        <f>IF(N127="zákl. přenesená",J127,0)</f>
        <v>0</v>
      </c>
      <c r="BH127" s="198">
        <f>IF(N127="sníž. přenesená",J127,0)</f>
        <v>0</v>
      </c>
      <c r="BI127" s="198">
        <f>IF(N127="nulová",J127,0)</f>
        <v>0</v>
      </c>
      <c r="BJ127" s="22" t="s">
        <v>156</v>
      </c>
      <c r="BK127" s="198">
        <f>ROUND(I127*H127,2)</f>
        <v>0</v>
      </c>
      <c r="BL127" s="22" t="s">
        <v>155</v>
      </c>
      <c r="BM127" s="22" t="s">
        <v>199</v>
      </c>
    </row>
    <row r="128" spans="2:65" s="1" customFormat="1" ht="27">
      <c r="B128" s="39"/>
      <c r="C128" s="61"/>
      <c r="D128" s="201" t="s">
        <v>200</v>
      </c>
      <c r="E128" s="61"/>
      <c r="F128" s="236" t="s">
        <v>201</v>
      </c>
      <c r="G128" s="61"/>
      <c r="H128" s="61"/>
      <c r="I128" s="157"/>
      <c r="J128" s="61"/>
      <c r="K128" s="61"/>
      <c r="L128" s="59"/>
      <c r="M128" s="237"/>
      <c r="N128" s="40"/>
      <c r="O128" s="40"/>
      <c r="P128" s="40"/>
      <c r="Q128" s="40"/>
      <c r="R128" s="40"/>
      <c r="S128" s="40"/>
      <c r="T128" s="76"/>
      <c r="AT128" s="22" t="s">
        <v>200</v>
      </c>
      <c r="AU128" s="22" t="s">
        <v>156</v>
      </c>
    </row>
    <row r="129" spans="2:65" s="11" customFormat="1" ht="13.5">
      <c r="B129" s="199"/>
      <c r="C129" s="200"/>
      <c r="D129" s="222" t="s">
        <v>158</v>
      </c>
      <c r="E129" s="200"/>
      <c r="F129" s="238" t="s">
        <v>202</v>
      </c>
      <c r="G129" s="200"/>
      <c r="H129" s="239">
        <v>132.405</v>
      </c>
      <c r="I129" s="205"/>
      <c r="J129" s="200"/>
      <c r="K129" s="200"/>
      <c r="L129" s="206"/>
      <c r="M129" s="207"/>
      <c r="N129" s="208"/>
      <c r="O129" s="208"/>
      <c r="P129" s="208"/>
      <c r="Q129" s="208"/>
      <c r="R129" s="208"/>
      <c r="S129" s="208"/>
      <c r="T129" s="209"/>
      <c r="AT129" s="210" t="s">
        <v>158</v>
      </c>
      <c r="AU129" s="210" t="s">
        <v>156</v>
      </c>
      <c r="AV129" s="11" t="s">
        <v>156</v>
      </c>
      <c r="AW129" s="11" t="s">
        <v>6</v>
      </c>
      <c r="AX129" s="11" t="s">
        <v>25</v>
      </c>
      <c r="AY129" s="210" t="s">
        <v>147</v>
      </c>
    </row>
    <row r="130" spans="2:65" s="1" customFormat="1" ht="31.5" customHeight="1">
      <c r="B130" s="39"/>
      <c r="C130" s="187" t="s">
        <v>30</v>
      </c>
      <c r="D130" s="187" t="s">
        <v>150</v>
      </c>
      <c r="E130" s="188" t="s">
        <v>203</v>
      </c>
      <c r="F130" s="189" t="s">
        <v>204</v>
      </c>
      <c r="G130" s="190" t="s">
        <v>153</v>
      </c>
      <c r="H130" s="191">
        <v>432.46699999999998</v>
      </c>
      <c r="I130" s="192"/>
      <c r="J130" s="193">
        <f>ROUND(I130*H130,2)</f>
        <v>0</v>
      </c>
      <c r="K130" s="189" t="s">
        <v>154</v>
      </c>
      <c r="L130" s="59"/>
      <c r="M130" s="194" t="s">
        <v>79</v>
      </c>
      <c r="N130" s="195" t="s">
        <v>52</v>
      </c>
      <c r="O130" s="40"/>
      <c r="P130" s="196">
        <f>O130*H130</f>
        <v>0</v>
      </c>
      <c r="Q130" s="196">
        <v>8.3199999999999993E-3</v>
      </c>
      <c r="R130" s="196">
        <f>Q130*H130</f>
        <v>3.5981254399999996</v>
      </c>
      <c r="S130" s="196">
        <v>0</v>
      </c>
      <c r="T130" s="197">
        <f>S130*H130</f>
        <v>0</v>
      </c>
      <c r="AR130" s="22" t="s">
        <v>155</v>
      </c>
      <c r="AT130" s="22" t="s">
        <v>150</v>
      </c>
      <c r="AU130" s="22" t="s">
        <v>156</v>
      </c>
      <c r="AY130" s="22" t="s">
        <v>147</v>
      </c>
      <c r="BE130" s="198">
        <f>IF(N130="základní",J130,0)</f>
        <v>0</v>
      </c>
      <c r="BF130" s="198">
        <f>IF(N130="snížená",J130,0)</f>
        <v>0</v>
      </c>
      <c r="BG130" s="198">
        <f>IF(N130="zákl. přenesená",J130,0)</f>
        <v>0</v>
      </c>
      <c r="BH130" s="198">
        <f>IF(N130="sníž. přenesená",J130,0)</f>
        <v>0</v>
      </c>
      <c r="BI130" s="198">
        <f>IF(N130="nulová",J130,0)</f>
        <v>0</v>
      </c>
      <c r="BJ130" s="22" t="s">
        <v>156</v>
      </c>
      <c r="BK130" s="198">
        <f>ROUND(I130*H130,2)</f>
        <v>0</v>
      </c>
      <c r="BL130" s="22" t="s">
        <v>155</v>
      </c>
      <c r="BM130" s="22" t="s">
        <v>205</v>
      </c>
    </row>
    <row r="131" spans="2:65" s="11" customFormat="1" ht="13.5">
      <c r="B131" s="199"/>
      <c r="C131" s="200"/>
      <c r="D131" s="201" t="s">
        <v>158</v>
      </c>
      <c r="E131" s="202" t="s">
        <v>79</v>
      </c>
      <c r="F131" s="203" t="s">
        <v>206</v>
      </c>
      <c r="G131" s="200"/>
      <c r="H131" s="204">
        <v>432.46699999999998</v>
      </c>
      <c r="I131" s="205"/>
      <c r="J131" s="200"/>
      <c r="K131" s="200"/>
      <c r="L131" s="206"/>
      <c r="M131" s="207"/>
      <c r="N131" s="208"/>
      <c r="O131" s="208"/>
      <c r="P131" s="208"/>
      <c r="Q131" s="208"/>
      <c r="R131" s="208"/>
      <c r="S131" s="208"/>
      <c r="T131" s="209"/>
      <c r="AT131" s="210" t="s">
        <v>158</v>
      </c>
      <c r="AU131" s="210" t="s">
        <v>156</v>
      </c>
      <c r="AV131" s="11" t="s">
        <v>156</v>
      </c>
      <c r="AW131" s="11" t="s">
        <v>160</v>
      </c>
      <c r="AX131" s="11" t="s">
        <v>81</v>
      </c>
      <c r="AY131" s="210" t="s">
        <v>147</v>
      </c>
    </row>
    <row r="132" spans="2:65" s="12" customFormat="1" ht="13.5">
      <c r="B132" s="211"/>
      <c r="C132" s="212"/>
      <c r="D132" s="222" t="s">
        <v>158</v>
      </c>
      <c r="E132" s="223" t="s">
        <v>79</v>
      </c>
      <c r="F132" s="224" t="s">
        <v>161</v>
      </c>
      <c r="G132" s="212"/>
      <c r="H132" s="225">
        <v>432.46699999999998</v>
      </c>
      <c r="I132" s="216"/>
      <c r="J132" s="212"/>
      <c r="K132" s="212"/>
      <c r="L132" s="217"/>
      <c r="M132" s="218"/>
      <c r="N132" s="219"/>
      <c r="O132" s="219"/>
      <c r="P132" s="219"/>
      <c r="Q132" s="219"/>
      <c r="R132" s="219"/>
      <c r="S132" s="219"/>
      <c r="T132" s="220"/>
      <c r="AT132" s="221" t="s">
        <v>158</v>
      </c>
      <c r="AU132" s="221" t="s">
        <v>156</v>
      </c>
      <c r="AV132" s="12" t="s">
        <v>155</v>
      </c>
      <c r="AW132" s="12" t="s">
        <v>160</v>
      </c>
      <c r="AX132" s="12" t="s">
        <v>25</v>
      </c>
      <c r="AY132" s="221" t="s">
        <v>147</v>
      </c>
    </row>
    <row r="133" spans="2:65" s="1" customFormat="1" ht="31.5" customHeight="1">
      <c r="B133" s="39"/>
      <c r="C133" s="226" t="s">
        <v>207</v>
      </c>
      <c r="D133" s="226" t="s">
        <v>196</v>
      </c>
      <c r="E133" s="227" t="s">
        <v>208</v>
      </c>
      <c r="F133" s="228" t="s">
        <v>209</v>
      </c>
      <c r="G133" s="229" t="s">
        <v>153</v>
      </c>
      <c r="H133" s="230">
        <v>441.11599999999999</v>
      </c>
      <c r="I133" s="231"/>
      <c r="J133" s="232">
        <f>ROUND(I133*H133,2)</f>
        <v>0</v>
      </c>
      <c r="K133" s="228" t="s">
        <v>154</v>
      </c>
      <c r="L133" s="233"/>
      <c r="M133" s="234" t="s">
        <v>79</v>
      </c>
      <c r="N133" s="235" t="s">
        <v>52</v>
      </c>
      <c r="O133" s="40"/>
      <c r="P133" s="196">
        <f>O133*H133</f>
        <v>0</v>
      </c>
      <c r="Q133" s="196">
        <v>1.8E-3</v>
      </c>
      <c r="R133" s="196">
        <f>Q133*H133</f>
        <v>0.79400879999999996</v>
      </c>
      <c r="S133" s="196">
        <v>0</v>
      </c>
      <c r="T133" s="197">
        <f>S133*H133</f>
        <v>0</v>
      </c>
      <c r="AR133" s="22" t="s">
        <v>190</v>
      </c>
      <c r="AT133" s="22" t="s">
        <v>196</v>
      </c>
      <c r="AU133" s="22" t="s">
        <v>156</v>
      </c>
      <c r="AY133" s="22" t="s">
        <v>147</v>
      </c>
      <c r="BE133" s="198">
        <f>IF(N133="základní",J133,0)</f>
        <v>0</v>
      </c>
      <c r="BF133" s="198">
        <f>IF(N133="snížená",J133,0)</f>
        <v>0</v>
      </c>
      <c r="BG133" s="198">
        <f>IF(N133="zákl. přenesená",J133,0)</f>
        <v>0</v>
      </c>
      <c r="BH133" s="198">
        <f>IF(N133="sníž. přenesená",J133,0)</f>
        <v>0</v>
      </c>
      <c r="BI133" s="198">
        <f>IF(N133="nulová",J133,0)</f>
        <v>0</v>
      </c>
      <c r="BJ133" s="22" t="s">
        <v>156</v>
      </c>
      <c r="BK133" s="198">
        <f>ROUND(I133*H133,2)</f>
        <v>0</v>
      </c>
      <c r="BL133" s="22" t="s">
        <v>155</v>
      </c>
      <c r="BM133" s="22" t="s">
        <v>210</v>
      </c>
    </row>
    <row r="134" spans="2:65" s="1" customFormat="1" ht="27">
      <c r="B134" s="39"/>
      <c r="C134" s="61"/>
      <c r="D134" s="201" t="s">
        <v>200</v>
      </c>
      <c r="E134" s="61"/>
      <c r="F134" s="236" t="s">
        <v>211</v>
      </c>
      <c r="G134" s="61"/>
      <c r="H134" s="61"/>
      <c r="I134" s="157"/>
      <c r="J134" s="61"/>
      <c r="K134" s="61"/>
      <c r="L134" s="59"/>
      <c r="M134" s="237"/>
      <c r="N134" s="40"/>
      <c r="O134" s="40"/>
      <c r="P134" s="40"/>
      <c r="Q134" s="40"/>
      <c r="R134" s="40"/>
      <c r="S134" s="40"/>
      <c r="T134" s="76"/>
      <c r="AT134" s="22" t="s">
        <v>200</v>
      </c>
      <c r="AU134" s="22" t="s">
        <v>156</v>
      </c>
    </row>
    <row r="135" spans="2:65" s="11" customFormat="1" ht="13.5">
      <c r="B135" s="199"/>
      <c r="C135" s="200"/>
      <c r="D135" s="222" t="s">
        <v>158</v>
      </c>
      <c r="E135" s="200"/>
      <c r="F135" s="238" t="s">
        <v>212</v>
      </c>
      <c r="G135" s="200"/>
      <c r="H135" s="239">
        <v>441.11599999999999</v>
      </c>
      <c r="I135" s="205"/>
      <c r="J135" s="200"/>
      <c r="K135" s="200"/>
      <c r="L135" s="206"/>
      <c r="M135" s="207"/>
      <c r="N135" s="208"/>
      <c r="O135" s="208"/>
      <c r="P135" s="208"/>
      <c r="Q135" s="208"/>
      <c r="R135" s="208"/>
      <c r="S135" s="208"/>
      <c r="T135" s="209"/>
      <c r="AT135" s="210" t="s">
        <v>158</v>
      </c>
      <c r="AU135" s="210" t="s">
        <v>156</v>
      </c>
      <c r="AV135" s="11" t="s">
        <v>156</v>
      </c>
      <c r="AW135" s="11" t="s">
        <v>6</v>
      </c>
      <c r="AX135" s="11" t="s">
        <v>25</v>
      </c>
      <c r="AY135" s="210" t="s">
        <v>147</v>
      </c>
    </row>
    <row r="136" spans="2:65" s="1" customFormat="1" ht="31.5" customHeight="1">
      <c r="B136" s="39"/>
      <c r="C136" s="187" t="s">
        <v>213</v>
      </c>
      <c r="D136" s="187" t="s">
        <v>150</v>
      </c>
      <c r="E136" s="188" t="s">
        <v>214</v>
      </c>
      <c r="F136" s="189" t="s">
        <v>215</v>
      </c>
      <c r="G136" s="190" t="s">
        <v>185</v>
      </c>
      <c r="H136" s="191">
        <v>178.6</v>
      </c>
      <c r="I136" s="192"/>
      <c r="J136" s="193">
        <f>ROUND(I136*H136,2)</f>
        <v>0</v>
      </c>
      <c r="K136" s="189" t="s">
        <v>154</v>
      </c>
      <c r="L136" s="59"/>
      <c r="M136" s="194" t="s">
        <v>79</v>
      </c>
      <c r="N136" s="195" t="s">
        <v>52</v>
      </c>
      <c r="O136" s="40"/>
      <c r="P136" s="196">
        <f>O136*H136</f>
        <v>0</v>
      </c>
      <c r="Q136" s="196">
        <v>3.31E-3</v>
      </c>
      <c r="R136" s="196">
        <f>Q136*H136</f>
        <v>0.59116599999999997</v>
      </c>
      <c r="S136" s="196">
        <v>0</v>
      </c>
      <c r="T136" s="197">
        <f>S136*H136</f>
        <v>0</v>
      </c>
      <c r="AR136" s="22" t="s">
        <v>155</v>
      </c>
      <c r="AT136" s="22" t="s">
        <v>150</v>
      </c>
      <c r="AU136" s="22" t="s">
        <v>156</v>
      </c>
      <c r="AY136" s="22" t="s">
        <v>147</v>
      </c>
      <c r="BE136" s="198">
        <f>IF(N136="základní",J136,0)</f>
        <v>0</v>
      </c>
      <c r="BF136" s="198">
        <f>IF(N136="snížená",J136,0)</f>
        <v>0</v>
      </c>
      <c r="BG136" s="198">
        <f>IF(N136="zákl. přenesená",J136,0)</f>
        <v>0</v>
      </c>
      <c r="BH136" s="198">
        <f>IF(N136="sníž. přenesená",J136,0)</f>
        <v>0</v>
      </c>
      <c r="BI136" s="198">
        <f>IF(N136="nulová",J136,0)</f>
        <v>0</v>
      </c>
      <c r="BJ136" s="22" t="s">
        <v>156</v>
      </c>
      <c r="BK136" s="198">
        <f>ROUND(I136*H136,2)</f>
        <v>0</v>
      </c>
      <c r="BL136" s="22" t="s">
        <v>155</v>
      </c>
      <c r="BM136" s="22" t="s">
        <v>216</v>
      </c>
    </row>
    <row r="137" spans="2:65" s="11" customFormat="1" ht="13.5">
      <c r="B137" s="199"/>
      <c r="C137" s="200"/>
      <c r="D137" s="201" t="s">
        <v>158</v>
      </c>
      <c r="E137" s="202" t="s">
        <v>79</v>
      </c>
      <c r="F137" s="203" t="s">
        <v>217</v>
      </c>
      <c r="G137" s="200"/>
      <c r="H137" s="204">
        <v>178.6</v>
      </c>
      <c r="I137" s="205"/>
      <c r="J137" s="200"/>
      <c r="K137" s="200"/>
      <c r="L137" s="206"/>
      <c r="M137" s="207"/>
      <c r="N137" s="208"/>
      <c r="O137" s="208"/>
      <c r="P137" s="208"/>
      <c r="Q137" s="208"/>
      <c r="R137" s="208"/>
      <c r="S137" s="208"/>
      <c r="T137" s="209"/>
      <c r="AT137" s="210" t="s">
        <v>158</v>
      </c>
      <c r="AU137" s="210" t="s">
        <v>156</v>
      </c>
      <c r="AV137" s="11" t="s">
        <v>156</v>
      </c>
      <c r="AW137" s="11" t="s">
        <v>160</v>
      </c>
      <c r="AX137" s="11" t="s">
        <v>81</v>
      </c>
      <c r="AY137" s="210" t="s">
        <v>147</v>
      </c>
    </row>
    <row r="138" spans="2:65" s="12" customFormat="1" ht="13.5">
      <c r="B138" s="211"/>
      <c r="C138" s="212"/>
      <c r="D138" s="222" t="s">
        <v>158</v>
      </c>
      <c r="E138" s="223" t="s">
        <v>79</v>
      </c>
      <c r="F138" s="224" t="s">
        <v>161</v>
      </c>
      <c r="G138" s="212"/>
      <c r="H138" s="225">
        <v>178.6</v>
      </c>
      <c r="I138" s="216"/>
      <c r="J138" s="212"/>
      <c r="K138" s="212"/>
      <c r="L138" s="217"/>
      <c r="M138" s="218"/>
      <c r="N138" s="219"/>
      <c r="O138" s="219"/>
      <c r="P138" s="219"/>
      <c r="Q138" s="219"/>
      <c r="R138" s="219"/>
      <c r="S138" s="219"/>
      <c r="T138" s="220"/>
      <c r="AT138" s="221" t="s">
        <v>158</v>
      </c>
      <c r="AU138" s="221" t="s">
        <v>156</v>
      </c>
      <c r="AV138" s="12" t="s">
        <v>155</v>
      </c>
      <c r="AW138" s="12" t="s">
        <v>160</v>
      </c>
      <c r="AX138" s="12" t="s">
        <v>25</v>
      </c>
      <c r="AY138" s="221" t="s">
        <v>147</v>
      </c>
    </row>
    <row r="139" spans="2:65" s="1" customFormat="1" ht="31.5" customHeight="1">
      <c r="B139" s="39"/>
      <c r="C139" s="226" t="s">
        <v>218</v>
      </c>
      <c r="D139" s="226" t="s">
        <v>196</v>
      </c>
      <c r="E139" s="227" t="s">
        <v>219</v>
      </c>
      <c r="F139" s="228" t="s">
        <v>220</v>
      </c>
      <c r="G139" s="229" t="s">
        <v>153</v>
      </c>
      <c r="H139" s="230">
        <v>58.905000000000001</v>
      </c>
      <c r="I139" s="231"/>
      <c r="J139" s="232">
        <f>ROUND(I139*H139,2)</f>
        <v>0</v>
      </c>
      <c r="K139" s="228" t="s">
        <v>154</v>
      </c>
      <c r="L139" s="233"/>
      <c r="M139" s="234" t="s">
        <v>79</v>
      </c>
      <c r="N139" s="235" t="s">
        <v>52</v>
      </c>
      <c r="O139" s="40"/>
      <c r="P139" s="196">
        <f>O139*H139</f>
        <v>0</v>
      </c>
      <c r="Q139" s="196">
        <v>5.9999999999999995E-4</v>
      </c>
      <c r="R139" s="196">
        <f>Q139*H139</f>
        <v>3.5342999999999999E-2</v>
      </c>
      <c r="S139" s="196">
        <v>0</v>
      </c>
      <c r="T139" s="197">
        <f>S139*H139</f>
        <v>0</v>
      </c>
      <c r="AR139" s="22" t="s">
        <v>190</v>
      </c>
      <c r="AT139" s="22" t="s">
        <v>196</v>
      </c>
      <c r="AU139" s="22" t="s">
        <v>156</v>
      </c>
      <c r="AY139" s="22" t="s">
        <v>147</v>
      </c>
      <c r="BE139" s="198">
        <f>IF(N139="základní",J139,0)</f>
        <v>0</v>
      </c>
      <c r="BF139" s="198">
        <f>IF(N139="snížená",J139,0)</f>
        <v>0</v>
      </c>
      <c r="BG139" s="198">
        <f>IF(N139="zákl. přenesená",J139,0)</f>
        <v>0</v>
      </c>
      <c r="BH139" s="198">
        <f>IF(N139="sníž. přenesená",J139,0)</f>
        <v>0</v>
      </c>
      <c r="BI139" s="198">
        <f>IF(N139="nulová",J139,0)</f>
        <v>0</v>
      </c>
      <c r="BJ139" s="22" t="s">
        <v>156</v>
      </c>
      <c r="BK139" s="198">
        <f>ROUND(I139*H139,2)</f>
        <v>0</v>
      </c>
      <c r="BL139" s="22" t="s">
        <v>155</v>
      </c>
      <c r="BM139" s="22" t="s">
        <v>221</v>
      </c>
    </row>
    <row r="140" spans="2:65" s="1" customFormat="1" ht="27">
      <c r="B140" s="39"/>
      <c r="C140" s="61"/>
      <c r="D140" s="201" t="s">
        <v>200</v>
      </c>
      <c r="E140" s="61"/>
      <c r="F140" s="236" t="s">
        <v>211</v>
      </c>
      <c r="G140" s="61"/>
      <c r="H140" s="61"/>
      <c r="I140" s="157"/>
      <c r="J140" s="61"/>
      <c r="K140" s="61"/>
      <c r="L140" s="59"/>
      <c r="M140" s="237"/>
      <c r="N140" s="40"/>
      <c r="O140" s="40"/>
      <c r="P140" s="40"/>
      <c r="Q140" s="40"/>
      <c r="R140" s="40"/>
      <c r="S140" s="40"/>
      <c r="T140" s="76"/>
      <c r="AT140" s="22" t="s">
        <v>200</v>
      </c>
      <c r="AU140" s="22" t="s">
        <v>156</v>
      </c>
    </row>
    <row r="141" spans="2:65" s="11" customFormat="1" ht="13.5">
      <c r="B141" s="199"/>
      <c r="C141" s="200"/>
      <c r="D141" s="201" t="s">
        <v>158</v>
      </c>
      <c r="E141" s="202" t="s">
        <v>79</v>
      </c>
      <c r="F141" s="203" t="s">
        <v>222</v>
      </c>
      <c r="G141" s="200"/>
      <c r="H141" s="204">
        <v>58.905000000000001</v>
      </c>
      <c r="I141" s="205"/>
      <c r="J141" s="200"/>
      <c r="K141" s="200"/>
      <c r="L141" s="206"/>
      <c r="M141" s="207"/>
      <c r="N141" s="208"/>
      <c r="O141" s="208"/>
      <c r="P141" s="208"/>
      <c r="Q141" s="208"/>
      <c r="R141" s="208"/>
      <c r="S141" s="208"/>
      <c r="T141" s="209"/>
      <c r="AT141" s="210" t="s">
        <v>158</v>
      </c>
      <c r="AU141" s="210" t="s">
        <v>156</v>
      </c>
      <c r="AV141" s="11" t="s">
        <v>156</v>
      </c>
      <c r="AW141" s="11" t="s">
        <v>160</v>
      </c>
      <c r="AX141" s="11" t="s">
        <v>81</v>
      </c>
      <c r="AY141" s="210" t="s">
        <v>147</v>
      </c>
    </row>
    <row r="142" spans="2:65" s="12" customFormat="1" ht="13.5">
      <c r="B142" s="211"/>
      <c r="C142" s="212"/>
      <c r="D142" s="222" t="s">
        <v>158</v>
      </c>
      <c r="E142" s="223" t="s">
        <v>79</v>
      </c>
      <c r="F142" s="224" t="s">
        <v>161</v>
      </c>
      <c r="G142" s="212"/>
      <c r="H142" s="225">
        <v>58.905000000000001</v>
      </c>
      <c r="I142" s="216"/>
      <c r="J142" s="212"/>
      <c r="K142" s="212"/>
      <c r="L142" s="217"/>
      <c r="M142" s="218"/>
      <c r="N142" s="219"/>
      <c r="O142" s="219"/>
      <c r="P142" s="219"/>
      <c r="Q142" s="219"/>
      <c r="R142" s="219"/>
      <c r="S142" s="219"/>
      <c r="T142" s="220"/>
      <c r="AT142" s="221" t="s">
        <v>158</v>
      </c>
      <c r="AU142" s="221" t="s">
        <v>156</v>
      </c>
      <c r="AV142" s="12" t="s">
        <v>155</v>
      </c>
      <c r="AW142" s="12" t="s">
        <v>160</v>
      </c>
      <c r="AX142" s="12" t="s">
        <v>25</v>
      </c>
      <c r="AY142" s="221" t="s">
        <v>147</v>
      </c>
    </row>
    <row r="143" spans="2:65" s="1" customFormat="1" ht="22.5" customHeight="1">
      <c r="B143" s="39"/>
      <c r="C143" s="187" t="s">
        <v>223</v>
      </c>
      <c r="D143" s="187" t="s">
        <v>150</v>
      </c>
      <c r="E143" s="188" t="s">
        <v>224</v>
      </c>
      <c r="F143" s="189" t="s">
        <v>225</v>
      </c>
      <c r="G143" s="190" t="s">
        <v>185</v>
      </c>
      <c r="H143" s="191">
        <v>76.150000000000006</v>
      </c>
      <c r="I143" s="192"/>
      <c r="J143" s="193">
        <f>ROUND(I143*H143,2)</f>
        <v>0</v>
      </c>
      <c r="K143" s="189" t="s">
        <v>154</v>
      </c>
      <c r="L143" s="59"/>
      <c r="M143" s="194" t="s">
        <v>79</v>
      </c>
      <c r="N143" s="195" t="s">
        <v>52</v>
      </c>
      <c r="O143" s="40"/>
      <c r="P143" s="196">
        <f>O143*H143</f>
        <v>0</v>
      </c>
      <c r="Q143" s="196">
        <v>6.0000000000000002E-5</v>
      </c>
      <c r="R143" s="196">
        <f>Q143*H143</f>
        <v>4.5690000000000001E-3</v>
      </c>
      <c r="S143" s="196">
        <v>0</v>
      </c>
      <c r="T143" s="197">
        <f>S143*H143</f>
        <v>0</v>
      </c>
      <c r="AR143" s="22" t="s">
        <v>155</v>
      </c>
      <c r="AT143" s="22" t="s">
        <v>150</v>
      </c>
      <c r="AU143" s="22" t="s">
        <v>156</v>
      </c>
      <c r="AY143" s="22" t="s">
        <v>147</v>
      </c>
      <c r="BE143" s="198">
        <f>IF(N143="základní",J143,0)</f>
        <v>0</v>
      </c>
      <c r="BF143" s="198">
        <f>IF(N143="snížená",J143,0)</f>
        <v>0</v>
      </c>
      <c r="BG143" s="198">
        <f>IF(N143="zákl. přenesená",J143,0)</f>
        <v>0</v>
      </c>
      <c r="BH143" s="198">
        <f>IF(N143="sníž. přenesená",J143,0)</f>
        <v>0</v>
      </c>
      <c r="BI143" s="198">
        <f>IF(N143="nulová",J143,0)</f>
        <v>0</v>
      </c>
      <c r="BJ143" s="22" t="s">
        <v>156</v>
      </c>
      <c r="BK143" s="198">
        <f>ROUND(I143*H143,2)</f>
        <v>0</v>
      </c>
      <c r="BL143" s="22" t="s">
        <v>155</v>
      </c>
      <c r="BM143" s="22" t="s">
        <v>226</v>
      </c>
    </row>
    <row r="144" spans="2:65" s="11" customFormat="1" ht="13.5">
      <c r="B144" s="199"/>
      <c r="C144" s="200"/>
      <c r="D144" s="201" t="s">
        <v>158</v>
      </c>
      <c r="E144" s="202" t="s">
        <v>79</v>
      </c>
      <c r="F144" s="203" t="s">
        <v>227</v>
      </c>
      <c r="G144" s="200"/>
      <c r="H144" s="204">
        <v>76.150000000000006</v>
      </c>
      <c r="I144" s="205"/>
      <c r="J144" s="200"/>
      <c r="K144" s="200"/>
      <c r="L144" s="206"/>
      <c r="M144" s="207"/>
      <c r="N144" s="208"/>
      <c r="O144" s="208"/>
      <c r="P144" s="208"/>
      <c r="Q144" s="208"/>
      <c r="R144" s="208"/>
      <c r="S144" s="208"/>
      <c r="T144" s="209"/>
      <c r="AT144" s="210" t="s">
        <v>158</v>
      </c>
      <c r="AU144" s="210" t="s">
        <v>156</v>
      </c>
      <c r="AV144" s="11" t="s">
        <v>156</v>
      </c>
      <c r="AW144" s="11" t="s">
        <v>160</v>
      </c>
      <c r="AX144" s="11" t="s">
        <v>81</v>
      </c>
      <c r="AY144" s="210" t="s">
        <v>147</v>
      </c>
    </row>
    <row r="145" spans="2:65" s="12" customFormat="1" ht="13.5">
      <c r="B145" s="211"/>
      <c r="C145" s="212"/>
      <c r="D145" s="222" t="s">
        <v>158</v>
      </c>
      <c r="E145" s="223" t="s">
        <v>79</v>
      </c>
      <c r="F145" s="224" t="s">
        <v>161</v>
      </c>
      <c r="G145" s="212"/>
      <c r="H145" s="225">
        <v>76.150000000000006</v>
      </c>
      <c r="I145" s="216"/>
      <c r="J145" s="212"/>
      <c r="K145" s="212"/>
      <c r="L145" s="217"/>
      <c r="M145" s="218"/>
      <c r="N145" s="219"/>
      <c r="O145" s="219"/>
      <c r="P145" s="219"/>
      <c r="Q145" s="219"/>
      <c r="R145" s="219"/>
      <c r="S145" s="219"/>
      <c r="T145" s="220"/>
      <c r="AT145" s="221" t="s">
        <v>158</v>
      </c>
      <c r="AU145" s="221" t="s">
        <v>156</v>
      </c>
      <c r="AV145" s="12" t="s">
        <v>155</v>
      </c>
      <c r="AW145" s="12" t="s">
        <v>160</v>
      </c>
      <c r="AX145" s="12" t="s">
        <v>25</v>
      </c>
      <c r="AY145" s="221" t="s">
        <v>147</v>
      </c>
    </row>
    <row r="146" spans="2:65" s="1" customFormat="1" ht="44.25" customHeight="1">
      <c r="B146" s="39"/>
      <c r="C146" s="226" t="s">
        <v>10</v>
      </c>
      <c r="D146" s="226" t="s">
        <v>196</v>
      </c>
      <c r="E146" s="227" t="s">
        <v>228</v>
      </c>
      <c r="F146" s="228" t="s">
        <v>229</v>
      </c>
      <c r="G146" s="229" t="s">
        <v>185</v>
      </c>
      <c r="H146" s="230">
        <v>79.957999999999998</v>
      </c>
      <c r="I146" s="231"/>
      <c r="J146" s="232">
        <f>ROUND(I146*H146,2)</f>
        <v>0</v>
      </c>
      <c r="K146" s="228" t="s">
        <v>154</v>
      </c>
      <c r="L146" s="233"/>
      <c r="M146" s="234" t="s">
        <v>79</v>
      </c>
      <c r="N146" s="235" t="s">
        <v>52</v>
      </c>
      <c r="O146" s="40"/>
      <c r="P146" s="196">
        <f>O146*H146</f>
        <v>0</v>
      </c>
      <c r="Q146" s="196">
        <v>4.2000000000000002E-4</v>
      </c>
      <c r="R146" s="196">
        <f>Q146*H146</f>
        <v>3.3582359999999999E-2</v>
      </c>
      <c r="S146" s="196">
        <v>0</v>
      </c>
      <c r="T146" s="197">
        <f>S146*H146</f>
        <v>0</v>
      </c>
      <c r="AR146" s="22" t="s">
        <v>190</v>
      </c>
      <c r="AT146" s="22" t="s">
        <v>196</v>
      </c>
      <c r="AU146" s="22" t="s">
        <v>156</v>
      </c>
      <c r="AY146" s="22" t="s">
        <v>147</v>
      </c>
      <c r="BE146" s="198">
        <f>IF(N146="základní",J146,0)</f>
        <v>0</v>
      </c>
      <c r="BF146" s="198">
        <f>IF(N146="snížená",J146,0)</f>
        <v>0</v>
      </c>
      <c r="BG146" s="198">
        <f>IF(N146="zákl. přenesená",J146,0)</f>
        <v>0</v>
      </c>
      <c r="BH146" s="198">
        <f>IF(N146="sníž. přenesená",J146,0)</f>
        <v>0</v>
      </c>
      <c r="BI146" s="198">
        <f>IF(N146="nulová",J146,0)</f>
        <v>0</v>
      </c>
      <c r="BJ146" s="22" t="s">
        <v>156</v>
      </c>
      <c r="BK146" s="198">
        <f>ROUND(I146*H146,2)</f>
        <v>0</v>
      </c>
      <c r="BL146" s="22" t="s">
        <v>155</v>
      </c>
      <c r="BM146" s="22" t="s">
        <v>230</v>
      </c>
    </row>
    <row r="147" spans="2:65" s="11" customFormat="1" ht="13.5">
      <c r="B147" s="199"/>
      <c r="C147" s="200"/>
      <c r="D147" s="222" t="s">
        <v>158</v>
      </c>
      <c r="E147" s="200"/>
      <c r="F147" s="238" t="s">
        <v>231</v>
      </c>
      <c r="G147" s="200"/>
      <c r="H147" s="239">
        <v>79.957999999999998</v>
      </c>
      <c r="I147" s="205"/>
      <c r="J147" s="200"/>
      <c r="K147" s="200"/>
      <c r="L147" s="206"/>
      <c r="M147" s="207"/>
      <c r="N147" s="208"/>
      <c r="O147" s="208"/>
      <c r="P147" s="208"/>
      <c r="Q147" s="208"/>
      <c r="R147" s="208"/>
      <c r="S147" s="208"/>
      <c r="T147" s="209"/>
      <c r="AT147" s="210" t="s">
        <v>158</v>
      </c>
      <c r="AU147" s="210" t="s">
        <v>156</v>
      </c>
      <c r="AV147" s="11" t="s">
        <v>156</v>
      </c>
      <c r="AW147" s="11" t="s">
        <v>6</v>
      </c>
      <c r="AX147" s="11" t="s">
        <v>25</v>
      </c>
      <c r="AY147" s="210" t="s">
        <v>147</v>
      </c>
    </row>
    <row r="148" spans="2:65" s="1" customFormat="1" ht="31.5" customHeight="1">
      <c r="B148" s="39"/>
      <c r="C148" s="187" t="s">
        <v>232</v>
      </c>
      <c r="D148" s="187" t="s">
        <v>150</v>
      </c>
      <c r="E148" s="188" t="s">
        <v>233</v>
      </c>
      <c r="F148" s="189" t="s">
        <v>234</v>
      </c>
      <c r="G148" s="190" t="s">
        <v>185</v>
      </c>
      <c r="H148" s="191">
        <v>129.124</v>
      </c>
      <c r="I148" s="192"/>
      <c r="J148" s="193">
        <f>ROUND(I148*H148,2)</f>
        <v>0</v>
      </c>
      <c r="K148" s="189" t="s">
        <v>154</v>
      </c>
      <c r="L148" s="59"/>
      <c r="M148" s="194" t="s">
        <v>79</v>
      </c>
      <c r="N148" s="195" t="s">
        <v>52</v>
      </c>
      <c r="O148" s="40"/>
      <c r="P148" s="196">
        <f>O148*H148</f>
        <v>0</v>
      </c>
      <c r="Q148" s="196">
        <v>2.5000000000000001E-4</v>
      </c>
      <c r="R148" s="196">
        <f>Q148*H148</f>
        <v>3.2280999999999997E-2</v>
      </c>
      <c r="S148" s="196">
        <v>0</v>
      </c>
      <c r="T148" s="197">
        <f>S148*H148</f>
        <v>0</v>
      </c>
      <c r="AR148" s="22" t="s">
        <v>155</v>
      </c>
      <c r="AT148" s="22" t="s">
        <v>150</v>
      </c>
      <c r="AU148" s="22" t="s">
        <v>156</v>
      </c>
      <c r="AY148" s="22" t="s">
        <v>147</v>
      </c>
      <c r="BE148" s="198">
        <f>IF(N148="základní",J148,0)</f>
        <v>0</v>
      </c>
      <c r="BF148" s="198">
        <f>IF(N148="snížená",J148,0)</f>
        <v>0</v>
      </c>
      <c r="BG148" s="198">
        <f>IF(N148="zákl. přenesená",J148,0)</f>
        <v>0</v>
      </c>
      <c r="BH148" s="198">
        <f>IF(N148="sníž. přenesená",J148,0)</f>
        <v>0</v>
      </c>
      <c r="BI148" s="198">
        <f>IF(N148="nulová",J148,0)</f>
        <v>0</v>
      </c>
      <c r="BJ148" s="22" t="s">
        <v>156</v>
      </c>
      <c r="BK148" s="198">
        <f>ROUND(I148*H148,2)</f>
        <v>0</v>
      </c>
      <c r="BL148" s="22" t="s">
        <v>155</v>
      </c>
      <c r="BM148" s="22" t="s">
        <v>235</v>
      </c>
    </row>
    <row r="149" spans="2:65" s="11" customFormat="1" ht="13.5">
      <c r="B149" s="199"/>
      <c r="C149" s="200"/>
      <c r="D149" s="201" t="s">
        <v>158</v>
      </c>
      <c r="E149" s="202" t="s">
        <v>79</v>
      </c>
      <c r="F149" s="203" t="s">
        <v>236</v>
      </c>
      <c r="G149" s="200"/>
      <c r="H149" s="204">
        <v>71.3</v>
      </c>
      <c r="I149" s="205"/>
      <c r="J149" s="200"/>
      <c r="K149" s="200"/>
      <c r="L149" s="206"/>
      <c r="M149" s="207"/>
      <c r="N149" s="208"/>
      <c r="O149" s="208"/>
      <c r="P149" s="208"/>
      <c r="Q149" s="208"/>
      <c r="R149" s="208"/>
      <c r="S149" s="208"/>
      <c r="T149" s="209"/>
      <c r="AT149" s="210" t="s">
        <v>158</v>
      </c>
      <c r="AU149" s="210" t="s">
        <v>156</v>
      </c>
      <c r="AV149" s="11" t="s">
        <v>156</v>
      </c>
      <c r="AW149" s="11" t="s">
        <v>160</v>
      </c>
      <c r="AX149" s="11" t="s">
        <v>81</v>
      </c>
      <c r="AY149" s="210" t="s">
        <v>147</v>
      </c>
    </row>
    <row r="150" spans="2:65" s="11" customFormat="1" ht="13.5">
      <c r="B150" s="199"/>
      <c r="C150" s="200"/>
      <c r="D150" s="201" t="s">
        <v>158</v>
      </c>
      <c r="E150" s="202" t="s">
        <v>79</v>
      </c>
      <c r="F150" s="203" t="s">
        <v>237</v>
      </c>
      <c r="G150" s="200"/>
      <c r="H150" s="204">
        <v>57.823999999999998</v>
      </c>
      <c r="I150" s="205"/>
      <c r="J150" s="200"/>
      <c r="K150" s="200"/>
      <c r="L150" s="206"/>
      <c r="M150" s="207"/>
      <c r="N150" s="208"/>
      <c r="O150" s="208"/>
      <c r="P150" s="208"/>
      <c r="Q150" s="208"/>
      <c r="R150" s="208"/>
      <c r="S150" s="208"/>
      <c r="T150" s="209"/>
      <c r="AT150" s="210" t="s">
        <v>158</v>
      </c>
      <c r="AU150" s="210" t="s">
        <v>156</v>
      </c>
      <c r="AV150" s="11" t="s">
        <v>156</v>
      </c>
      <c r="AW150" s="11" t="s">
        <v>160</v>
      </c>
      <c r="AX150" s="11" t="s">
        <v>81</v>
      </c>
      <c r="AY150" s="210" t="s">
        <v>147</v>
      </c>
    </row>
    <row r="151" spans="2:65" s="12" customFormat="1" ht="13.5">
      <c r="B151" s="211"/>
      <c r="C151" s="212"/>
      <c r="D151" s="222" t="s">
        <v>158</v>
      </c>
      <c r="E151" s="223" t="s">
        <v>79</v>
      </c>
      <c r="F151" s="224" t="s">
        <v>161</v>
      </c>
      <c r="G151" s="212"/>
      <c r="H151" s="225">
        <v>129.124</v>
      </c>
      <c r="I151" s="216"/>
      <c r="J151" s="212"/>
      <c r="K151" s="212"/>
      <c r="L151" s="217"/>
      <c r="M151" s="218"/>
      <c r="N151" s="219"/>
      <c r="O151" s="219"/>
      <c r="P151" s="219"/>
      <c r="Q151" s="219"/>
      <c r="R151" s="219"/>
      <c r="S151" s="219"/>
      <c r="T151" s="220"/>
      <c r="AT151" s="221" t="s">
        <v>158</v>
      </c>
      <c r="AU151" s="221" t="s">
        <v>156</v>
      </c>
      <c r="AV151" s="12" t="s">
        <v>155</v>
      </c>
      <c r="AW151" s="12" t="s">
        <v>160</v>
      </c>
      <c r="AX151" s="12" t="s">
        <v>25</v>
      </c>
      <c r="AY151" s="221" t="s">
        <v>147</v>
      </c>
    </row>
    <row r="152" spans="2:65" s="1" customFormat="1" ht="31.5" customHeight="1">
      <c r="B152" s="39"/>
      <c r="C152" s="226" t="s">
        <v>238</v>
      </c>
      <c r="D152" s="226" t="s">
        <v>196</v>
      </c>
      <c r="E152" s="227" t="s">
        <v>239</v>
      </c>
      <c r="F152" s="228" t="s">
        <v>240</v>
      </c>
      <c r="G152" s="229" t="s">
        <v>185</v>
      </c>
      <c r="H152" s="230">
        <v>135.58000000000001</v>
      </c>
      <c r="I152" s="231"/>
      <c r="J152" s="232">
        <f>ROUND(I152*H152,2)</f>
        <v>0</v>
      </c>
      <c r="K152" s="228" t="s">
        <v>154</v>
      </c>
      <c r="L152" s="233"/>
      <c r="M152" s="234" t="s">
        <v>79</v>
      </c>
      <c r="N152" s="235" t="s">
        <v>52</v>
      </c>
      <c r="O152" s="40"/>
      <c r="P152" s="196">
        <f>O152*H152</f>
        <v>0</v>
      </c>
      <c r="Q152" s="196">
        <v>3.0000000000000001E-5</v>
      </c>
      <c r="R152" s="196">
        <f>Q152*H152</f>
        <v>4.0674000000000005E-3</v>
      </c>
      <c r="S152" s="196">
        <v>0</v>
      </c>
      <c r="T152" s="197">
        <f>S152*H152</f>
        <v>0</v>
      </c>
      <c r="AR152" s="22" t="s">
        <v>190</v>
      </c>
      <c r="AT152" s="22" t="s">
        <v>196</v>
      </c>
      <c r="AU152" s="22" t="s">
        <v>156</v>
      </c>
      <c r="AY152" s="22" t="s">
        <v>147</v>
      </c>
      <c r="BE152" s="198">
        <f>IF(N152="základní",J152,0)</f>
        <v>0</v>
      </c>
      <c r="BF152" s="198">
        <f>IF(N152="snížená",J152,0)</f>
        <v>0</v>
      </c>
      <c r="BG152" s="198">
        <f>IF(N152="zákl. přenesená",J152,0)</f>
        <v>0</v>
      </c>
      <c r="BH152" s="198">
        <f>IF(N152="sníž. přenesená",J152,0)</f>
        <v>0</v>
      </c>
      <c r="BI152" s="198">
        <f>IF(N152="nulová",J152,0)</f>
        <v>0</v>
      </c>
      <c r="BJ152" s="22" t="s">
        <v>156</v>
      </c>
      <c r="BK152" s="198">
        <f>ROUND(I152*H152,2)</f>
        <v>0</v>
      </c>
      <c r="BL152" s="22" t="s">
        <v>155</v>
      </c>
      <c r="BM152" s="22" t="s">
        <v>241</v>
      </c>
    </row>
    <row r="153" spans="2:65" s="11" customFormat="1" ht="13.5">
      <c r="B153" s="199"/>
      <c r="C153" s="200"/>
      <c r="D153" s="222" t="s">
        <v>158</v>
      </c>
      <c r="E153" s="200"/>
      <c r="F153" s="238" t="s">
        <v>242</v>
      </c>
      <c r="G153" s="200"/>
      <c r="H153" s="239">
        <v>135.58000000000001</v>
      </c>
      <c r="I153" s="205"/>
      <c r="J153" s="200"/>
      <c r="K153" s="200"/>
      <c r="L153" s="206"/>
      <c r="M153" s="207"/>
      <c r="N153" s="208"/>
      <c r="O153" s="208"/>
      <c r="P153" s="208"/>
      <c r="Q153" s="208"/>
      <c r="R153" s="208"/>
      <c r="S153" s="208"/>
      <c r="T153" s="209"/>
      <c r="AT153" s="210" t="s">
        <v>158</v>
      </c>
      <c r="AU153" s="210" t="s">
        <v>156</v>
      </c>
      <c r="AV153" s="11" t="s">
        <v>156</v>
      </c>
      <c r="AW153" s="11" t="s">
        <v>6</v>
      </c>
      <c r="AX153" s="11" t="s">
        <v>25</v>
      </c>
      <c r="AY153" s="210" t="s">
        <v>147</v>
      </c>
    </row>
    <row r="154" spans="2:65" s="1" customFormat="1" ht="31.5" customHeight="1">
      <c r="B154" s="39"/>
      <c r="C154" s="187" t="s">
        <v>243</v>
      </c>
      <c r="D154" s="187" t="s">
        <v>150</v>
      </c>
      <c r="E154" s="188" t="s">
        <v>233</v>
      </c>
      <c r="F154" s="189" t="s">
        <v>234</v>
      </c>
      <c r="G154" s="190" t="s">
        <v>185</v>
      </c>
      <c r="H154" s="191">
        <v>54.8</v>
      </c>
      <c r="I154" s="192"/>
      <c r="J154" s="193">
        <f>ROUND(I154*H154,2)</f>
        <v>0</v>
      </c>
      <c r="K154" s="189" t="s">
        <v>154</v>
      </c>
      <c r="L154" s="59"/>
      <c r="M154" s="194" t="s">
        <v>79</v>
      </c>
      <c r="N154" s="195" t="s">
        <v>52</v>
      </c>
      <c r="O154" s="40"/>
      <c r="P154" s="196">
        <f>O154*H154</f>
        <v>0</v>
      </c>
      <c r="Q154" s="196">
        <v>2.5000000000000001E-4</v>
      </c>
      <c r="R154" s="196">
        <f>Q154*H154</f>
        <v>1.37E-2</v>
      </c>
      <c r="S154" s="196">
        <v>0</v>
      </c>
      <c r="T154" s="197">
        <f>S154*H154</f>
        <v>0</v>
      </c>
      <c r="AR154" s="22" t="s">
        <v>155</v>
      </c>
      <c r="AT154" s="22" t="s">
        <v>150</v>
      </c>
      <c r="AU154" s="22" t="s">
        <v>156</v>
      </c>
      <c r="AY154" s="22" t="s">
        <v>147</v>
      </c>
      <c r="BE154" s="198">
        <f>IF(N154="základní",J154,0)</f>
        <v>0</v>
      </c>
      <c r="BF154" s="198">
        <f>IF(N154="snížená",J154,0)</f>
        <v>0</v>
      </c>
      <c r="BG154" s="198">
        <f>IF(N154="zákl. přenesená",J154,0)</f>
        <v>0</v>
      </c>
      <c r="BH154" s="198">
        <f>IF(N154="sníž. přenesená",J154,0)</f>
        <v>0</v>
      </c>
      <c r="BI154" s="198">
        <f>IF(N154="nulová",J154,0)</f>
        <v>0</v>
      </c>
      <c r="BJ154" s="22" t="s">
        <v>156</v>
      </c>
      <c r="BK154" s="198">
        <f>ROUND(I154*H154,2)</f>
        <v>0</v>
      </c>
      <c r="BL154" s="22" t="s">
        <v>155</v>
      </c>
      <c r="BM154" s="22" t="s">
        <v>244</v>
      </c>
    </row>
    <row r="155" spans="2:65" s="11" customFormat="1" ht="13.5">
      <c r="B155" s="199"/>
      <c r="C155" s="200"/>
      <c r="D155" s="201" t="s">
        <v>158</v>
      </c>
      <c r="E155" s="202" t="s">
        <v>79</v>
      </c>
      <c r="F155" s="203" t="s">
        <v>245</v>
      </c>
      <c r="G155" s="200"/>
      <c r="H155" s="204">
        <v>54.8</v>
      </c>
      <c r="I155" s="205"/>
      <c r="J155" s="200"/>
      <c r="K155" s="200"/>
      <c r="L155" s="206"/>
      <c r="M155" s="207"/>
      <c r="N155" s="208"/>
      <c r="O155" s="208"/>
      <c r="P155" s="208"/>
      <c r="Q155" s="208"/>
      <c r="R155" s="208"/>
      <c r="S155" s="208"/>
      <c r="T155" s="209"/>
      <c r="AT155" s="210" t="s">
        <v>158</v>
      </c>
      <c r="AU155" s="210" t="s">
        <v>156</v>
      </c>
      <c r="AV155" s="11" t="s">
        <v>156</v>
      </c>
      <c r="AW155" s="11" t="s">
        <v>160</v>
      </c>
      <c r="AX155" s="11" t="s">
        <v>81</v>
      </c>
      <c r="AY155" s="210" t="s">
        <v>147</v>
      </c>
    </row>
    <row r="156" spans="2:65" s="12" customFormat="1" ht="13.5">
      <c r="B156" s="211"/>
      <c r="C156" s="212"/>
      <c r="D156" s="222" t="s">
        <v>158</v>
      </c>
      <c r="E156" s="223" t="s">
        <v>79</v>
      </c>
      <c r="F156" s="224" t="s">
        <v>161</v>
      </c>
      <c r="G156" s="212"/>
      <c r="H156" s="225">
        <v>54.8</v>
      </c>
      <c r="I156" s="216"/>
      <c r="J156" s="212"/>
      <c r="K156" s="212"/>
      <c r="L156" s="217"/>
      <c r="M156" s="218"/>
      <c r="N156" s="219"/>
      <c r="O156" s="219"/>
      <c r="P156" s="219"/>
      <c r="Q156" s="219"/>
      <c r="R156" s="219"/>
      <c r="S156" s="219"/>
      <c r="T156" s="220"/>
      <c r="AT156" s="221" t="s">
        <v>158</v>
      </c>
      <c r="AU156" s="221" t="s">
        <v>156</v>
      </c>
      <c r="AV156" s="12" t="s">
        <v>155</v>
      </c>
      <c r="AW156" s="12" t="s">
        <v>160</v>
      </c>
      <c r="AX156" s="12" t="s">
        <v>25</v>
      </c>
      <c r="AY156" s="221" t="s">
        <v>147</v>
      </c>
    </row>
    <row r="157" spans="2:65" s="1" customFormat="1" ht="31.5" customHeight="1">
      <c r="B157" s="39"/>
      <c r="C157" s="226" t="s">
        <v>246</v>
      </c>
      <c r="D157" s="226" t="s">
        <v>196</v>
      </c>
      <c r="E157" s="227" t="s">
        <v>247</v>
      </c>
      <c r="F157" s="228" t="s">
        <v>248</v>
      </c>
      <c r="G157" s="229" t="s">
        <v>185</v>
      </c>
      <c r="H157" s="230">
        <v>57.54</v>
      </c>
      <c r="I157" s="231"/>
      <c r="J157" s="232">
        <f>ROUND(I157*H157,2)</f>
        <v>0</v>
      </c>
      <c r="K157" s="228" t="s">
        <v>154</v>
      </c>
      <c r="L157" s="233"/>
      <c r="M157" s="234" t="s">
        <v>79</v>
      </c>
      <c r="N157" s="235" t="s">
        <v>52</v>
      </c>
      <c r="O157" s="40"/>
      <c r="P157" s="196">
        <f>O157*H157</f>
        <v>0</v>
      </c>
      <c r="Q157" s="196">
        <v>2.9999999999999997E-4</v>
      </c>
      <c r="R157" s="196">
        <f>Q157*H157</f>
        <v>1.7262E-2</v>
      </c>
      <c r="S157" s="196">
        <v>0</v>
      </c>
      <c r="T157" s="197">
        <f>S157*H157</f>
        <v>0</v>
      </c>
      <c r="AR157" s="22" t="s">
        <v>190</v>
      </c>
      <c r="AT157" s="22" t="s">
        <v>196</v>
      </c>
      <c r="AU157" s="22" t="s">
        <v>156</v>
      </c>
      <c r="AY157" s="22" t="s">
        <v>147</v>
      </c>
      <c r="BE157" s="198">
        <f>IF(N157="základní",J157,0)</f>
        <v>0</v>
      </c>
      <c r="BF157" s="198">
        <f>IF(N157="snížená",J157,0)</f>
        <v>0</v>
      </c>
      <c r="BG157" s="198">
        <f>IF(N157="zákl. přenesená",J157,0)</f>
        <v>0</v>
      </c>
      <c r="BH157" s="198">
        <f>IF(N157="sníž. přenesená",J157,0)</f>
        <v>0</v>
      </c>
      <c r="BI157" s="198">
        <f>IF(N157="nulová",J157,0)</f>
        <v>0</v>
      </c>
      <c r="BJ157" s="22" t="s">
        <v>156</v>
      </c>
      <c r="BK157" s="198">
        <f>ROUND(I157*H157,2)</f>
        <v>0</v>
      </c>
      <c r="BL157" s="22" t="s">
        <v>155</v>
      </c>
      <c r="BM157" s="22" t="s">
        <v>249</v>
      </c>
    </row>
    <row r="158" spans="2:65" s="11" customFormat="1" ht="13.5">
      <c r="B158" s="199"/>
      <c r="C158" s="200"/>
      <c r="D158" s="222" t="s">
        <v>158</v>
      </c>
      <c r="E158" s="200"/>
      <c r="F158" s="238" t="s">
        <v>250</v>
      </c>
      <c r="G158" s="200"/>
      <c r="H158" s="239">
        <v>57.54</v>
      </c>
      <c r="I158" s="205"/>
      <c r="J158" s="200"/>
      <c r="K158" s="200"/>
      <c r="L158" s="206"/>
      <c r="M158" s="207"/>
      <c r="N158" s="208"/>
      <c r="O158" s="208"/>
      <c r="P158" s="208"/>
      <c r="Q158" s="208"/>
      <c r="R158" s="208"/>
      <c r="S158" s="208"/>
      <c r="T158" s="209"/>
      <c r="AT158" s="210" t="s">
        <v>158</v>
      </c>
      <c r="AU158" s="210" t="s">
        <v>156</v>
      </c>
      <c r="AV158" s="11" t="s">
        <v>156</v>
      </c>
      <c r="AW158" s="11" t="s">
        <v>6</v>
      </c>
      <c r="AX158" s="11" t="s">
        <v>25</v>
      </c>
      <c r="AY158" s="210" t="s">
        <v>147</v>
      </c>
    </row>
    <row r="159" spans="2:65" s="1" customFormat="1" ht="31.5" customHeight="1">
      <c r="B159" s="39"/>
      <c r="C159" s="187" t="s">
        <v>251</v>
      </c>
      <c r="D159" s="187" t="s">
        <v>150</v>
      </c>
      <c r="E159" s="188" t="s">
        <v>233</v>
      </c>
      <c r="F159" s="189" t="s">
        <v>234</v>
      </c>
      <c r="G159" s="190" t="s">
        <v>185</v>
      </c>
      <c r="H159" s="191">
        <v>52.5</v>
      </c>
      <c r="I159" s="192"/>
      <c r="J159" s="193">
        <f>ROUND(I159*H159,2)</f>
        <v>0</v>
      </c>
      <c r="K159" s="189" t="s">
        <v>154</v>
      </c>
      <c r="L159" s="59"/>
      <c r="M159" s="194" t="s">
        <v>79</v>
      </c>
      <c r="N159" s="195" t="s">
        <v>52</v>
      </c>
      <c r="O159" s="40"/>
      <c r="P159" s="196">
        <f>O159*H159</f>
        <v>0</v>
      </c>
      <c r="Q159" s="196">
        <v>2.5000000000000001E-4</v>
      </c>
      <c r="R159" s="196">
        <f>Q159*H159</f>
        <v>1.3125E-2</v>
      </c>
      <c r="S159" s="196">
        <v>0</v>
      </c>
      <c r="T159" s="197">
        <f>S159*H159</f>
        <v>0</v>
      </c>
      <c r="AR159" s="22" t="s">
        <v>155</v>
      </c>
      <c r="AT159" s="22" t="s">
        <v>150</v>
      </c>
      <c r="AU159" s="22" t="s">
        <v>156</v>
      </c>
      <c r="AY159" s="22" t="s">
        <v>147</v>
      </c>
      <c r="BE159" s="198">
        <f>IF(N159="základní",J159,0)</f>
        <v>0</v>
      </c>
      <c r="BF159" s="198">
        <f>IF(N159="snížená",J159,0)</f>
        <v>0</v>
      </c>
      <c r="BG159" s="198">
        <f>IF(N159="zákl. přenesená",J159,0)</f>
        <v>0</v>
      </c>
      <c r="BH159" s="198">
        <f>IF(N159="sníž. přenesená",J159,0)</f>
        <v>0</v>
      </c>
      <c r="BI159" s="198">
        <f>IF(N159="nulová",J159,0)</f>
        <v>0</v>
      </c>
      <c r="BJ159" s="22" t="s">
        <v>156</v>
      </c>
      <c r="BK159" s="198">
        <f>ROUND(I159*H159,2)</f>
        <v>0</v>
      </c>
      <c r="BL159" s="22" t="s">
        <v>155</v>
      </c>
      <c r="BM159" s="22" t="s">
        <v>252</v>
      </c>
    </row>
    <row r="160" spans="2:65" s="11" customFormat="1" ht="13.5">
      <c r="B160" s="199"/>
      <c r="C160" s="200"/>
      <c r="D160" s="201" t="s">
        <v>158</v>
      </c>
      <c r="E160" s="202" t="s">
        <v>79</v>
      </c>
      <c r="F160" s="203" t="s">
        <v>253</v>
      </c>
      <c r="G160" s="200"/>
      <c r="H160" s="204">
        <v>52.5</v>
      </c>
      <c r="I160" s="205"/>
      <c r="J160" s="200"/>
      <c r="K160" s="200"/>
      <c r="L160" s="206"/>
      <c r="M160" s="207"/>
      <c r="N160" s="208"/>
      <c r="O160" s="208"/>
      <c r="P160" s="208"/>
      <c r="Q160" s="208"/>
      <c r="R160" s="208"/>
      <c r="S160" s="208"/>
      <c r="T160" s="209"/>
      <c r="AT160" s="210" t="s">
        <v>158</v>
      </c>
      <c r="AU160" s="210" t="s">
        <v>156</v>
      </c>
      <c r="AV160" s="11" t="s">
        <v>156</v>
      </c>
      <c r="AW160" s="11" t="s">
        <v>160</v>
      </c>
      <c r="AX160" s="11" t="s">
        <v>81</v>
      </c>
      <c r="AY160" s="210" t="s">
        <v>147</v>
      </c>
    </row>
    <row r="161" spans="2:65" s="12" customFormat="1" ht="13.5">
      <c r="B161" s="211"/>
      <c r="C161" s="212"/>
      <c r="D161" s="222" t="s">
        <v>158</v>
      </c>
      <c r="E161" s="223" t="s">
        <v>79</v>
      </c>
      <c r="F161" s="224" t="s">
        <v>161</v>
      </c>
      <c r="G161" s="212"/>
      <c r="H161" s="225">
        <v>52.5</v>
      </c>
      <c r="I161" s="216"/>
      <c r="J161" s="212"/>
      <c r="K161" s="212"/>
      <c r="L161" s="217"/>
      <c r="M161" s="218"/>
      <c r="N161" s="219"/>
      <c r="O161" s="219"/>
      <c r="P161" s="219"/>
      <c r="Q161" s="219"/>
      <c r="R161" s="219"/>
      <c r="S161" s="219"/>
      <c r="T161" s="220"/>
      <c r="AT161" s="221" t="s">
        <v>158</v>
      </c>
      <c r="AU161" s="221" t="s">
        <v>156</v>
      </c>
      <c r="AV161" s="12" t="s">
        <v>155</v>
      </c>
      <c r="AW161" s="12" t="s">
        <v>160</v>
      </c>
      <c r="AX161" s="12" t="s">
        <v>25</v>
      </c>
      <c r="AY161" s="221" t="s">
        <v>147</v>
      </c>
    </row>
    <row r="162" spans="2:65" s="1" customFormat="1" ht="31.5" customHeight="1">
      <c r="B162" s="39"/>
      <c r="C162" s="226" t="s">
        <v>9</v>
      </c>
      <c r="D162" s="226" t="s">
        <v>196</v>
      </c>
      <c r="E162" s="227" t="s">
        <v>254</v>
      </c>
      <c r="F162" s="228" t="s">
        <v>255</v>
      </c>
      <c r="G162" s="229" t="s">
        <v>185</v>
      </c>
      <c r="H162" s="230">
        <v>55.125</v>
      </c>
      <c r="I162" s="231"/>
      <c r="J162" s="232">
        <f>ROUND(I162*H162,2)</f>
        <v>0</v>
      </c>
      <c r="K162" s="228" t="s">
        <v>154</v>
      </c>
      <c r="L162" s="233"/>
      <c r="M162" s="234" t="s">
        <v>79</v>
      </c>
      <c r="N162" s="235" t="s">
        <v>52</v>
      </c>
      <c r="O162" s="40"/>
      <c r="P162" s="196">
        <f>O162*H162</f>
        <v>0</v>
      </c>
      <c r="Q162" s="196">
        <v>2.0000000000000001E-4</v>
      </c>
      <c r="R162" s="196">
        <f>Q162*H162</f>
        <v>1.1025E-2</v>
      </c>
      <c r="S162" s="196">
        <v>0</v>
      </c>
      <c r="T162" s="197">
        <f>S162*H162</f>
        <v>0</v>
      </c>
      <c r="AR162" s="22" t="s">
        <v>190</v>
      </c>
      <c r="AT162" s="22" t="s">
        <v>196</v>
      </c>
      <c r="AU162" s="22" t="s">
        <v>156</v>
      </c>
      <c r="AY162" s="22" t="s">
        <v>147</v>
      </c>
      <c r="BE162" s="198">
        <f>IF(N162="základní",J162,0)</f>
        <v>0</v>
      </c>
      <c r="BF162" s="198">
        <f>IF(N162="snížená",J162,0)</f>
        <v>0</v>
      </c>
      <c r="BG162" s="198">
        <f>IF(N162="zákl. přenesená",J162,0)</f>
        <v>0</v>
      </c>
      <c r="BH162" s="198">
        <f>IF(N162="sníž. přenesená",J162,0)</f>
        <v>0</v>
      </c>
      <c r="BI162" s="198">
        <f>IF(N162="nulová",J162,0)</f>
        <v>0</v>
      </c>
      <c r="BJ162" s="22" t="s">
        <v>156</v>
      </c>
      <c r="BK162" s="198">
        <f>ROUND(I162*H162,2)</f>
        <v>0</v>
      </c>
      <c r="BL162" s="22" t="s">
        <v>155</v>
      </c>
      <c r="BM162" s="22" t="s">
        <v>256</v>
      </c>
    </row>
    <row r="163" spans="2:65" s="11" customFormat="1" ht="13.5">
      <c r="B163" s="199"/>
      <c r="C163" s="200"/>
      <c r="D163" s="222" t="s">
        <v>158</v>
      </c>
      <c r="E163" s="200"/>
      <c r="F163" s="238" t="s">
        <v>257</v>
      </c>
      <c r="G163" s="200"/>
      <c r="H163" s="239">
        <v>55.125</v>
      </c>
      <c r="I163" s="205"/>
      <c r="J163" s="200"/>
      <c r="K163" s="200"/>
      <c r="L163" s="206"/>
      <c r="M163" s="207"/>
      <c r="N163" s="208"/>
      <c r="O163" s="208"/>
      <c r="P163" s="208"/>
      <c r="Q163" s="208"/>
      <c r="R163" s="208"/>
      <c r="S163" s="208"/>
      <c r="T163" s="209"/>
      <c r="AT163" s="210" t="s">
        <v>158</v>
      </c>
      <c r="AU163" s="210" t="s">
        <v>156</v>
      </c>
      <c r="AV163" s="11" t="s">
        <v>156</v>
      </c>
      <c r="AW163" s="11" t="s">
        <v>6</v>
      </c>
      <c r="AX163" s="11" t="s">
        <v>25</v>
      </c>
      <c r="AY163" s="210" t="s">
        <v>147</v>
      </c>
    </row>
    <row r="164" spans="2:65" s="1" customFormat="1" ht="31.5" customHeight="1">
      <c r="B164" s="39"/>
      <c r="C164" s="187" t="s">
        <v>258</v>
      </c>
      <c r="D164" s="187" t="s">
        <v>150</v>
      </c>
      <c r="E164" s="188" t="s">
        <v>259</v>
      </c>
      <c r="F164" s="189" t="s">
        <v>260</v>
      </c>
      <c r="G164" s="190" t="s">
        <v>153</v>
      </c>
      <c r="H164" s="191">
        <v>491.37200000000001</v>
      </c>
      <c r="I164" s="192"/>
      <c r="J164" s="193">
        <f>ROUND(I164*H164,2)</f>
        <v>0</v>
      </c>
      <c r="K164" s="189" t="s">
        <v>154</v>
      </c>
      <c r="L164" s="59"/>
      <c r="M164" s="194" t="s">
        <v>79</v>
      </c>
      <c r="N164" s="195" t="s">
        <v>52</v>
      </c>
      <c r="O164" s="40"/>
      <c r="P164" s="196">
        <f>O164*H164</f>
        <v>0</v>
      </c>
      <c r="Q164" s="196">
        <v>1.146E-2</v>
      </c>
      <c r="R164" s="196">
        <f>Q164*H164</f>
        <v>5.6311231199999998</v>
      </c>
      <c r="S164" s="196">
        <v>0</v>
      </c>
      <c r="T164" s="197">
        <f>S164*H164</f>
        <v>0</v>
      </c>
      <c r="AR164" s="22" t="s">
        <v>155</v>
      </c>
      <c r="AT164" s="22" t="s">
        <v>150</v>
      </c>
      <c r="AU164" s="22" t="s">
        <v>156</v>
      </c>
      <c r="AY164" s="22" t="s">
        <v>147</v>
      </c>
      <c r="BE164" s="198">
        <f>IF(N164="základní",J164,0)</f>
        <v>0</v>
      </c>
      <c r="BF164" s="198">
        <f>IF(N164="snížená",J164,0)</f>
        <v>0</v>
      </c>
      <c r="BG164" s="198">
        <f>IF(N164="zákl. přenesená",J164,0)</f>
        <v>0</v>
      </c>
      <c r="BH164" s="198">
        <f>IF(N164="sníž. přenesená",J164,0)</f>
        <v>0</v>
      </c>
      <c r="BI164" s="198">
        <f>IF(N164="nulová",J164,0)</f>
        <v>0</v>
      </c>
      <c r="BJ164" s="22" t="s">
        <v>156</v>
      </c>
      <c r="BK164" s="198">
        <f>ROUND(I164*H164,2)</f>
        <v>0</v>
      </c>
      <c r="BL164" s="22" t="s">
        <v>155</v>
      </c>
      <c r="BM164" s="22" t="s">
        <v>261</v>
      </c>
    </row>
    <row r="165" spans="2:65" s="11" customFormat="1" ht="13.5">
      <c r="B165" s="199"/>
      <c r="C165" s="200"/>
      <c r="D165" s="201" t="s">
        <v>158</v>
      </c>
      <c r="E165" s="202" t="s">
        <v>79</v>
      </c>
      <c r="F165" s="203" t="s">
        <v>262</v>
      </c>
      <c r="G165" s="200"/>
      <c r="H165" s="204">
        <v>491.37200000000001</v>
      </c>
      <c r="I165" s="205"/>
      <c r="J165" s="200"/>
      <c r="K165" s="200"/>
      <c r="L165" s="206"/>
      <c r="M165" s="207"/>
      <c r="N165" s="208"/>
      <c r="O165" s="208"/>
      <c r="P165" s="208"/>
      <c r="Q165" s="208"/>
      <c r="R165" s="208"/>
      <c r="S165" s="208"/>
      <c r="T165" s="209"/>
      <c r="AT165" s="210" t="s">
        <v>158</v>
      </c>
      <c r="AU165" s="210" t="s">
        <v>156</v>
      </c>
      <c r="AV165" s="11" t="s">
        <v>156</v>
      </c>
      <c r="AW165" s="11" t="s">
        <v>160</v>
      </c>
      <c r="AX165" s="11" t="s">
        <v>81</v>
      </c>
      <c r="AY165" s="210" t="s">
        <v>147</v>
      </c>
    </row>
    <row r="166" spans="2:65" s="12" customFormat="1" ht="13.5">
      <c r="B166" s="211"/>
      <c r="C166" s="212"/>
      <c r="D166" s="222" t="s">
        <v>158</v>
      </c>
      <c r="E166" s="223" t="s">
        <v>79</v>
      </c>
      <c r="F166" s="224" t="s">
        <v>161</v>
      </c>
      <c r="G166" s="212"/>
      <c r="H166" s="225">
        <v>491.37200000000001</v>
      </c>
      <c r="I166" s="216"/>
      <c r="J166" s="212"/>
      <c r="K166" s="212"/>
      <c r="L166" s="217"/>
      <c r="M166" s="218"/>
      <c r="N166" s="219"/>
      <c r="O166" s="219"/>
      <c r="P166" s="219"/>
      <c r="Q166" s="219"/>
      <c r="R166" s="219"/>
      <c r="S166" s="219"/>
      <c r="T166" s="220"/>
      <c r="AT166" s="221" t="s">
        <v>158</v>
      </c>
      <c r="AU166" s="221" t="s">
        <v>156</v>
      </c>
      <c r="AV166" s="12" t="s">
        <v>155</v>
      </c>
      <c r="AW166" s="12" t="s">
        <v>160</v>
      </c>
      <c r="AX166" s="12" t="s">
        <v>25</v>
      </c>
      <c r="AY166" s="221" t="s">
        <v>147</v>
      </c>
    </row>
    <row r="167" spans="2:65" s="1" customFormat="1" ht="31.5" customHeight="1">
      <c r="B167" s="39"/>
      <c r="C167" s="187" t="s">
        <v>263</v>
      </c>
      <c r="D167" s="187" t="s">
        <v>150</v>
      </c>
      <c r="E167" s="188" t="s">
        <v>264</v>
      </c>
      <c r="F167" s="189" t="s">
        <v>265</v>
      </c>
      <c r="G167" s="190" t="s">
        <v>153</v>
      </c>
      <c r="H167" s="191">
        <v>491.37200000000001</v>
      </c>
      <c r="I167" s="192"/>
      <c r="J167" s="193">
        <f>ROUND(I167*H167,2)</f>
        <v>0</v>
      </c>
      <c r="K167" s="189" t="s">
        <v>154</v>
      </c>
      <c r="L167" s="59"/>
      <c r="M167" s="194" t="s">
        <v>79</v>
      </c>
      <c r="N167" s="195" t="s">
        <v>52</v>
      </c>
      <c r="O167" s="40"/>
      <c r="P167" s="196">
        <f>O167*H167</f>
        <v>0</v>
      </c>
      <c r="Q167" s="196">
        <v>4.3800000000000002E-3</v>
      </c>
      <c r="R167" s="196">
        <f>Q167*H167</f>
        <v>2.1522093600000001</v>
      </c>
      <c r="S167" s="196">
        <v>0</v>
      </c>
      <c r="T167" s="197">
        <f>S167*H167</f>
        <v>0</v>
      </c>
      <c r="AR167" s="22" t="s">
        <v>155</v>
      </c>
      <c r="AT167" s="22" t="s">
        <v>150</v>
      </c>
      <c r="AU167" s="22" t="s">
        <v>156</v>
      </c>
      <c r="AY167" s="22" t="s">
        <v>147</v>
      </c>
      <c r="BE167" s="198">
        <f>IF(N167="základní",J167,0)</f>
        <v>0</v>
      </c>
      <c r="BF167" s="198">
        <f>IF(N167="snížená",J167,0)</f>
        <v>0</v>
      </c>
      <c r="BG167" s="198">
        <f>IF(N167="zákl. přenesená",J167,0)</f>
        <v>0</v>
      </c>
      <c r="BH167" s="198">
        <f>IF(N167="sníž. přenesená",J167,0)</f>
        <v>0</v>
      </c>
      <c r="BI167" s="198">
        <f>IF(N167="nulová",J167,0)</f>
        <v>0</v>
      </c>
      <c r="BJ167" s="22" t="s">
        <v>156</v>
      </c>
      <c r="BK167" s="198">
        <f>ROUND(I167*H167,2)</f>
        <v>0</v>
      </c>
      <c r="BL167" s="22" t="s">
        <v>155</v>
      </c>
      <c r="BM167" s="22" t="s">
        <v>266</v>
      </c>
    </row>
    <row r="168" spans="2:65" s="1" customFormat="1" ht="31.5" customHeight="1">
      <c r="B168" s="39"/>
      <c r="C168" s="187" t="s">
        <v>267</v>
      </c>
      <c r="D168" s="187" t="s">
        <v>150</v>
      </c>
      <c r="E168" s="188" t="s">
        <v>268</v>
      </c>
      <c r="F168" s="189" t="s">
        <v>269</v>
      </c>
      <c r="G168" s="190" t="s">
        <v>153</v>
      </c>
      <c r="H168" s="191">
        <v>64.795000000000002</v>
      </c>
      <c r="I168" s="192"/>
      <c r="J168" s="193">
        <f>ROUND(I168*H168,2)</f>
        <v>0</v>
      </c>
      <c r="K168" s="189" t="s">
        <v>154</v>
      </c>
      <c r="L168" s="59"/>
      <c r="M168" s="194" t="s">
        <v>79</v>
      </c>
      <c r="N168" s="195" t="s">
        <v>52</v>
      </c>
      <c r="O168" s="40"/>
      <c r="P168" s="196">
        <f>O168*H168</f>
        <v>0</v>
      </c>
      <c r="Q168" s="196">
        <v>1.2E-4</v>
      </c>
      <c r="R168" s="196">
        <f>Q168*H168</f>
        <v>7.7754E-3</v>
      </c>
      <c r="S168" s="196">
        <v>0</v>
      </c>
      <c r="T168" s="197">
        <f>S168*H168</f>
        <v>0</v>
      </c>
      <c r="AR168" s="22" t="s">
        <v>155</v>
      </c>
      <c r="AT168" s="22" t="s">
        <v>150</v>
      </c>
      <c r="AU168" s="22" t="s">
        <v>156</v>
      </c>
      <c r="AY168" s="22" t="s">
        <v>147</v>
      </c>
      <c r="BE168" s="198">
        <f>IF(N168="základní",J168,0)</f>
        <v>0</v>
      </c>
      <c r="BF168" s="198">
        <f>IF(N168="snížená",J168,0)</f>
        <v>0</v>
      </c>
      <c r="BG168" s="198">
        <f>IF(N168="zákl. přenesená",J168,0)</f>
        <v>0</v>
      </c>
      <c r="BH168" s="198">
        <f>IF(N168="sníž. přenesená",J168,0)</f>
        <v>0</v>
      </c>
      <c r="BI168" s="198">
        <f>IF(N168="nulová",J168,0)</f>
        <v>0</v>
      </c>
      <c r="BJ168" s="22" t="s">
        <v>156</v>
      </c>
      <c r="BK168" s="198">
        <f>ROUND(I168*H168,2)</f>
        <v>0</v>
      </c>
      <c r="BL168" s="22" t="s">
        <v>155</v>
      </c>
      <c r="BM168" s="22" t="s">
        <v>270</v>
      </c>
    </row>
    <row r="169" spans="2:65" s="11" customFormat="1" ht="13.5">
      <c r="B169" s="199"/>
      <c r="C169" s="200"/>
      <c r="D169" s="201" t="s">
        <v>158</v>
      </c>
      <c r="E169" s="202" t="s">
        <v>79</v>
      </c>
      <c r="F169" s="203" t="s">
        <v>271</v>
      </c>
      <c r="G169" s="200"/>
      <c r="H169" s="204">
        <v>5.1660000000000004</v>
      </c>
      <c r="I169" s="205"/>
      <c r="J169" s="200"/>
      <c r="K169" s="200"/>
      <c r="L169" s="206"/>
      <c r="M169" s="207"/>
      <c r="N169" s="208"/>
      <c r="O169" s="208"/>
      <c r="P169" s="208"/>
      <c r="Q169" s="208"/>
      <c r="R169" s="208"/>
      <c r="S169" s="208"/>
      <c r="T169" s="209"/>
      <c r="AT169" s="210" t="s">
        <v>158</v>
      </c>
      <c r="AU169" s="210" t="s">
        <v>156</v>
      </c>
      <c r="AV169" s="11" t="s">
        <v>156</v>
      </c>
      <c r="AW169" s="11" t="s">
        <v>160</v>
      </c>
      <c r="AX169" s="11" t="s">
        <v>81</v>
      </c>
      <c r="AY169" s="210" t="s">
        <v>147</v>
      </c>
    </row>
    <row r="170" spans="2:65" s="11" customFormat="1" ht="13.5">
      <c r="B170" s="199"/>
      <c r="C170" s="200"/>
      <c r="D170" s="201" t="s">
        <v>158</v>
      </c>
      <c r="E170" s="202" t="s">
        <v>79</v>
      </c>
      <c r="F170" s="203" t="s">
        <v>272</v>
      </c>
      <c r="G170" s="200"/>
      <c r="H170" s="204">
        <v>21.584</v>
      </c>
      <c r="I170" s="205"/>
      <c r="J170" s="200"/>
      <c r="K170" s="200"/>
      <c r="L170" s="206"/>
      <c r="M170" s="207"/>
      <c r="N170" s="208"/>
      <c r="O170" s="208"/>
      <c r="P170" s="208"/>
      <c r="Q170" s="208"/>
      <c r="R170" s="208"/>
      <c r="S170" s="208"/>
      <c r="T170" s="209"/>
      <c r="AT170" s="210" t="s">
        <v>158</v>
      </c>
      <c r="AU170" s="210" t="s">
        <v>156</v>
      </c>
      <c r="AV170" s="11" t="s">
        <v>156</v>
      </c>
      <c r="AW170" s="11" t="s">
        <v>160</v>
      </c>
      <c r="AX170" s="11" t="s">
        <v>81</v>
      </c>
      <c r="AY170" s="210" t="s">
        <v>147</v>
      </c>
    </row>
    <row r="171" spans="2:65" s="11" customFormat="1" ht="13.5">
      <c r="B171" s="199"/>
      <c r="C171" s="200"/>
      <c r="D171" s="201" t="s">
        <v>158</v>
      </c>
      <c r="E171" s="202" t="s">
        <v>79</v>
      </c>
      <c r="F171" s="203" t="s">
        <v>273</v>
      </c>
      <c r="G171" s="200"/>
      <c r="H171" s="204">
        <v>4.57</v>
      </c>
      <c r="I171" s="205"/>
      <c r="J171" s="200"/>
      <c r="K171" s="200"/>
      <c r="L171" s="206"/>
      <c r="M171" s="207"/>
      <c r="N171" s="208"/>
      <c r="O171" s="208"/>
      <c r="P171" s="208"/>
      <c r="Q171" s="208"/>
      <c r="R171" s="208"/>
      <c r="S171" s="208"/>
      <c r="T171" s="209"/>
      <c r="AT171" s="210" t="s">
        <v>158</v>
      </c>
      <c r="AU171" s="210" t="s">
        <v>156</v>
      </c>
      <c r="AV171" s="11" t="s">
        <v>156</v>
      </c>
      <c r="AW171" s="11" t="s">
        <v>160</v>
      </c>
      <c r="AX171" s="11" t="s">
        <v>81</v>
      </c>
      <c r="AY171" s="210" t="s">
        <v>147</v>
      </c>
    </row>
    <row r="172" spans="2:65" s="11" customFormat="1" ht="13.5">
      <c r="B172" s="199"/>
      <c r="C172" s="200"/>
      <c r="D172" s="201" t="s">
        <v>158</v>
      </c>
      <c r="E172" s="202" t="s">
        <v>79</v>
      </c>
      <c r="F172" s="203" t="s">
        <v>274</v>
      </c>
      <c r="G172" s="200"/>
      <c r="H172" s="204">
        <v>33.475000000000001</v>
      </c>
      <c r="I172" s="205"/>
      <c r="J172" s="200"/>
      <c r="K172" s="200"/>
      <c r="L172" s="206"/>
      <c r="M172" s="207"/>
      <c r="N172" s="208"/>
      <c r="O172" s="208"/>
      <c r="P172" s="208"/>
      <c r="Q172" s="208"/>
      <c r="R172" s="208"/>
      <c r="S172" s="208"/>
      <c r="T172" s="209"/>
      <c r="AT172" s="210" t="s">
        <v>158</v>
      </c>
      <c r="AU172" s="210" t="s">
        <v>156</v>
      </c>
      <c r="AV172" s="11" t="s">
        <v>156</v>
      </c>
      <c r="AW172" s="11" t="s">
        <v>160</v>
      </c>
      <c r="AX172" s="11" t="s">
        <v>81</v>
      </c>
      <c r="AY172" s="210" t="s">
        <v>147</v>
      </c>
    </row>
    <row r="173" spans="2:65" s="12" customFormat="1" ht="13.5">
      <c r="B173" s="211"/>
      <c r="C173" s="212"/>
      <c r="D173" s="222" t="s">
        <v>158</v>
      </c>
      <c r="E173" s="223" t="s">
        <v>79</v>
      </c>
      <c r="F173" s="224" t="s">
        <v>161</v>
      </c>
      <c r="G173" s="212"/>
      <c r="H173" s="225">
        <v>64.795000000000002</v>
      </c>
      <c r="I173" s="216"/>
      <c r="J173" s="212"/>
      <c r="K173" s="212"/>
      <c r="L173" s="217"/>
      <c r="M173" s="218"/>
      <c r="N173" s="219"/>
      <c r="O173" s="219"/>
      <c r="P173" s="219"/>
      <c r="Q173" s="219"/>
      <c r="R173" s="219"/>
      <c r="S173" s="219"/>
      <c r="T173" s="220"/>
      <c r="AT173" s="221" t="s">
        <v>158</v>
      </c>
      <c r="AU173" s="221" t="s">
        <v>156</v>
      </c>
      <c r="AV173" s="12" t="s">
        <v>155</v>
      </c>
      <c r="AW173" s="12" t="s">
        <v>160</v>
      </c>
      <c r="AX173" s="12" t="s">
        <v>25</v>
      </c>
      <c r="AY173" s="221" t="s">
        <v>147</v>
      </c>
    </row>
    <row r="174" spans="2:65" s="1" customFormat="1" ht="22.5" customHeight="1">
      <c r="B174" s="39"/>
      <c r="C174" s="187" t="s">
        <v>275</v>
      </c>
      <c r="D174" s="187" t="s">
        <v>150</v>
      </c>
      <c r="E174" s="188" t="s">
        <v>276</v>
      </c>
      <c r="F174" s="189" t="s">
        <v>277</v>
      </c>
      <c r="G174" s="190" t="s">
        <v>153</v>
      </c>
      <c r="H174" s="191">
        <v>491.37200000000001</v>
      </c>
      <c r="I174" s="192"/>
      <c r="J174" s="193">
        <f>ROUND(I174*H174,2)</f>
        <v>0</v>
      </c>
      <c r="K174" s="189" t="s">
        <v>154</v>
      </c>
      <c r="L174" s="59"/>
      <c r="M174" s="194" t="s">
        <v>79</v>
      </c>
      <c r="N174" s="195" t="s">
        <v>52</v>
      </c>
      <c r="O174" s="40"/>
      <c r="P174" s="196">
        <f>O174*H174</f>
        <v>0</v>
      </c>
      <c r="Q174" s="196">
        <v>0</v>
      </c>
      <c r="R174" s="196">
        <f>Q174*H174</f>
        <v>0</v>
      </c>
      <c r="S174" s="196">
        <v>0</v>
      </c>
      <c r="T174" s="197">
        <f>S174*H174</f>
        <v>0</v>
      </c>
      <c r="AR174" s="22" t="s">
        <v>155</v>
      </c>
      <c r="AT174" s="22" t="s">
        <v>150</v>
      </c>
      <c r="AU174" s="22" t="s">
        <v>156</v>
      </c>
      <c r="AY174" s="22" t="s">
        <v>147</v>
      </c>
      <c r="BE174" s="198">
        <f>IF(N174="základní",J174,0)</f>
        <v>0</v>
      </c>
      <c r="BF174" s="198">
        <f>IF(N174="snížená",J174,0)</f>
        <v>0</v>
      </c>
      <c r="BG174" s="198">
        <f>IF(N174="zákl. přenesená",J174,0)</f>
        <v>0</v>
      </c>
      <c r="BH174" s="198">
        <f>IF(N174="sníž. přenesená",J174,0)</f>
        <v>0</v>
      </c>
      <c r="BI174" s="198">
        <f>IF(N174="nulová",J174,0)</f>
        <v>0</v>
      </c>
      <c r="BJ174" s="22" t="s">
        <v>156</v>
      </c>
      <c r="BK174" s="198">
        <f>ROUND(I174*H174,2)</f>
        <v>0</v>
      </c>
      <c r="BL174" s="22" t="s">
        <v>155</v>
      </c>
      <c r="BM174" s="22" t="s">
        <v>278</v>
      </c>
    </row>
    <row r="175" spans="2:65" s="1" customFormat="1" ht="31.5" customHeight="1">
      <c r="B175" s="39"/>
      <c r="C175" s="187" t="s">
        <v>279</v>
      </c>
      <c r="D175" s="187" t="s">
        <v>150</v>
      </c>
      <c r="E175" s="188" t="s">
        <v>280</v>
      </c>
      <c r="F175" s="189" t="s">
        <v>281</v>
      </c>
      <c r="G175" s="190" t="s">
        <v>282</v>
      </c>
      <c r="H175" s="191">
        <v>10.935</v>
      </c>
      <c r="I175" s="192"/>
      <c r="J175" s="193">
        <f>ROUND(I175*H175,2)</f>
        <v>0</v>
      </c>
      <c r="K175" s="189" t="s">
        <v>154</v>
      </c>
      <c r="L175" s="59"/>
      <c r="M175" s="194" t="s">
        <v>79</v>
      </c>
      <c r="N175" s="195" t="s">
        <v>52</v>
      </c>
      <c r="O175" s="40"/>
      <c r="P175" s="196">
        <f>O175*H175</f>
        <v>0</v>
      </c>
      <c r="Q175" s="196">
        <v>2.45329</v>
      </c>
      <c r="R175" s="196">
        <f>Q175*H175</f>
        <v>26.826726150000002</v>
      </c>
      <c r="S175" s="196">
        <v>0</v>
      </c>
      <c r="T175" s="197">
        <f>S175*H175</f>
        <v>0</v>
      </c>
      <c r="AR175" s="22" t="s">
        <v>155</v>
      </c>
      <c r="AT175" s="22" t="s">
        <v>150</v>
      </c>
      <c r="AU175" s="22" t="s">
        <v>156</v>
      </c>
      <c r="AY175" s="22" t="s">
        <v>147</v>
      </c>
      <c r="BE175" s="198">
        <f>IF(N175="základní",J175,0)</f>
        <v>0</v>
      </c>
      <c r="BF175" s="198">
        <f>IF(N175="snížená",J175,0)</f>
        <v>0</v>
      </c>
      <c r="BG175" s="198">
        <f>IF(N175="zákl. přenesená",J175,0)</f>
        <v>0</v>
      </c>
      <c r="BH175" s="198">
        <f>IF(N175="sníž. přenesená",J175,0)</f>
        <v>0</v>
      </c>
      <c r="BI175" s="198">
        <f>IF(N175="nulová",J175,0)</f>
        <v>0</v>
      </c>
      <c r="BJ175" s="22" t="s">
        <v>156</v>
      </c>
      <c r="BK175" s="198">
        <f>ROUND(I175*H175,2)</f>
        <v>0</v>
      </c>
      <c r="BL175" s="22" t="s">
        <v>155</v>
      </c>
      <c r="BM175" s="22" t="s">
        <v>283</v>
      </c>
    </row>
    <row r="176" spans="2:65" s="11" customFormat="1" ht="13.5">
      <c r="B176" s="199"/>
      <c r="C176" s="200"/>
      <c r="D176" s="201" t="s">
        <v>158</v>
      </c>
      <c r="E176" s="202" t="s">
        <v>79</v>
      </c>
      <c r="F176" s="203" t="s">
        <v>284</v>
      </c>
      <c r="G176" s="200"/>
      <c r="H176" s="204">
        <v>5.2949999999999999</v>
      </c>
      <c r="I176" s="205"/>
      <c r="J176" s="200"/>
      <c r="K176" s="200"/>
      <c r="L176" s="206"/>
      <c r="M176" s="207"/>
      <c r="N176" s="208"/>
      <c r="O176" s="208"/>
      <c r="P176" s="208"/>
      <c r="Q176" s="208"/>
      <c r="R176" s="208"/>
      <c r="S176" s="208"/>
      <c r="T176" s="209"/>
      <c r="AT176" s="210" t="s">
        <v>158</v>
      </c>
      <c r="AU176" s="210" t="s">
        <v>156</v>
      </c>
      <c r="AV176" s="11" t="s">
        <v>156</v>
      </c>
      <c r="AW176" s="11" t="s">
        <v>160</v>
      </c>
      <c r="AX176" s="11" t="s">
        <v>81</v>
      </c>
      <c r="AY176" s="210" t="s">
        <v>147</v>
      </c>
    </row>
    <row r="177" spans="2:65" s="11" customFormat="1" ht="13.5">
      <c r="B177" s="199"/>
      <c r="C177" s="200"/>
      <c r="D177" s="201" t="s">
        <v>158</v>
      </c>
      <c r="E177" s="202" t="s">
        <v>79</v>
      </c>
      <c r="F177" s="203" t="s">
        <v>285</v>
      </c>
      <c r="G177" s="200"/>
      <c r="H177" s="204">
        <v>5.64</v>
      </c>
      <c r="I177" s="205"/>
      <c r="J177" s="200"/>
      <c r="K177" s="200"/>
      <c r="L177" s="206"/>
      <c r="M177" s="207"/>
      <c r="N177" s="208"/>
      <c r="O177" s="208"/>
      <c r="P177" s="208"/>
      <c r="Q177" s="208"/>
      <c r="R177" s="208"/>
      <c r="S177" s="208"/>
      <c r="T177" s="209"/>
      <c r="AT177" s="210" t="s">
        <v>158</v>
      </c>
      <c r="AU177" s="210" t="s">
        <v>156</v>
      </c>
      <c r="AV177" s="11" t="s">
        <v>156</v>
      </c>
      <c r="AW177" s="11" t="s">
        <v>160</v>
      </c>
      <c r="AX177" s="11" t="s">
        <v>81</v>
      </c>
      <c r="AY177" s="210" t="s">
        <v>147</v>
      </c>
    </row>
    <row r="178" spans="2:65" s="12" customFormat="1" ht="13.5">
      <c r="B178" s="211"/>
      <c r="C178" s="212"/>
      <c r="D178" s="201" t="s">
        <v>158</v>
      </c>
      <c r="E178" s="213" t="s">
        <v>79</v>
      </c>
      <c r="F178" s="214" t="s">
        <v>161</v>
      </c>
      <c r="G178" s="212"/>
      <c r="H178" s="215">
        <v>10.935</v>
      </c>
      <c r="I178" s="216"/>
      <c r="J178" s="212"/>
      <c r="K178" s="212"/>
      <c r="L178" s="217"/>
      <c r="M178" s="218"/>
      <c r="N178" s="219"/>
      <c r="O178" s="219"/>
      <c r="P178" s="219"/>
      <c r="Q178" s="219"/>
      <c r="R178" s="219"/>
      <c r="S178" s="219"/>
      <c r="T178" s="220"/>
      <c r="AT178" s="221" t="s">
        <v>158</v>
      </c>
      <c r="AU178" s="221" t="s">
        <v>156</v>
      </c>
      <c r="AV178" s="12" t="s">
        <v>155</v>
      </c>
      <c r="AW178" s="12" t="s">
        <v>160</v>
      </c>
      <c r="AX178" s="12" t="s">
        <v>25</v>
      </c>
      <c r="AY178" s="221" t="s">
        <v>147</v>
      </c>
    </row>
    <row r="179" spans="2:65" s="10" customFormat="1" ht="29.85" customHeight="1">
      <c r="B179" s="170"/>
      <c r="C179" s="171"/>
      <c r="D179" s="184" t="s">
        <v>80</v>
      </c>
      <c r="E179" s="185" t="s">
        <v>195</v>
      </c>
      <c r="F179" s="185" t="s">
        <v>286</v>
      </c>
      <c r="G179" s="171"/>
      <c r="H179" s="171"/>
      <c r="I179" s="174"/>
      <c r="J179" s="186">
        <f>BK179</f>
        <v>0</v>
      </c>
      <c r="K179" s="171"/>
      <c r="L179" s="176"/>
      <c r="M179" s="177"/>
      <c r="N179" s="178"/>
      <c r="O179" s="178"/>
      <c r="P179" s="179">
        <f>SUM(P180:P223)</f>
        <v>0</v>
      </c>
      <c r="Q179" s="178"/>
      <c r="R179" s="179">
        <f>SUM(R180:R223)</f>
        <v>2.6842999999999999E-2</v>
      </c>
      <c r="S179" s="178"/>
      <c r="T179" s="180">
        <f>SUM(T180:T223)</f>
        <v>89.356990000000025</v>
      </c>
      <c r="AR179" s="181" t="s">
        <v>25</v>
      </c>
      <c r="AT179" s="182" t="s">
        <v>80</v>
      </c>
      <c r="AU179" s="182" t="s">
        <v>25</v>
      </c>
      <c r="AY179" s="181" t="s">
        <v>147</v>
      </c>
      <c r="BK179" s="183">
        <f>SUM(BK180:BK223)</f>
        <v>0</v>
      </c>
    </row>
    <row r="180" spans="2:65" s="1" customFormat="1" ht="31.5" customHeight="1">
      <c r="B180" s="39"/>
      <c r="C180" s="187" t="s">
        <v>287</v>
      </c>
      <c r="D180" s="187" t="s">
        <v>150</v>
      </c>
      <c r="E180" s="188" t="s">
        <v>288</v>
      </c>
      <c r="F180" s="189" t="s">
        <v>289</v>
      </c>
      <c r="G180" s="190" t="s">
        <v>153</v>
      </c>
      <c r="H180" s="191">
        <v>556.16700000000003</v>
      </c>
      <c r="I180" s="192"/>
      <c r="J180" s="193">
        <f>ROUND(I180*H180,2)</f>
        <v>0</v>
      </c>
      <c r="K180" s="189" t="s">
        <v>154</v>
      </c>
      <c r="L180" s="59"/>
      <c r="M180" s="194" t="s">
        <v>79</v>
      </c>
      <c r="N180" s="195" t="s">
        <v>52</v>
      </c>
      <c r="O180" s="40"/>
      <c r="P180" s="196">
        <f>O180*H180</f>
        <v>0</v>
      </c>
      <c r="Q180" s="196">
        <v>0</v>
      </c>
      <c r="R180" s="196">
        <f>Q180*H180</f>
        <v>0</v>
      </c>
      <c r="S180" s="196">
        <v>0</v>
      </c>
      <c r="T180" s="197">
        <f>S180*H180</f>
        <v>0</v>
      </c>
      <c r="AR180" s="22" t="s">
        <v>155</v>
      </c>
      <c r="AT180" s="22" t="s">
        <v>150</v>
      </c>
      <c r="AU180" s="22" t="s">
        <v>156</v>
      </c>
      <c r="AY180" s="22" t="s">
        <v>147</v>
      </c>
      <c r="BE180" s="198">
        <f>IF(N180="základní",J180,0)</f>
        <v>0</v>
      </c>
      <c r="BF180" s="198">
        <f>IF(N180="snížená",J180,0)</f>
        <v>0</v>
      </c>
      <c r="BG180" s="198">
        <f>IF(N180="zákl. přenesená",J180,0)</f>
        <v>0</v>
      </c>
      <c r="BH180" s="198">
        <f>IF(N180="sníž. přenesená",J180,0)</f>
        <v>0</v>
      </c>
      <c r="BI180" s="198">
        <f>IF(N180="nulová",J180,0)</f>
        <v>0</v>
      </c>
      <c r="BJ180" s="22" t="s">
        <v>156</v>
      </c>
      <c r="BK180" s="198">
        <f>ROUND(I180*H180,2)</f>
        <v>0</v>
      </c>
      <c r="BL180" s="22" t="s">
        <v>155</v>
      </c>
      <c r="BM180" s="22" t="s">
        <v>290</v>
      </c>
    </row>
    <row r="181" spans="2:65" s="11" customFormat="1" ht="13.5">
      <c r="B181" s="199"/>
      <c r="C181" s="200"/>
      <c r="D181" s="201" t="s">
        <v>158</v>
      </c>
      <c r="E181" s="202" t="s">
        <v>79</v>
      </c>
      <c r="F181" s="203" t="s">
        <v>291</v>
      </c>
      <c r="G181" s="200"/>
      <c r="H181" s="204">
        <v>556.16700000000003</v>
      </c>
      <c r="I181" s="205"/>
      <c r="J181" s="200"/>
      <c r="K181" s="200"/>
      <c r="L181" s="206"/>
      <c r="M181" s="207"/>
      <c r="N181" s="208"/>
      <c r="O181" s="208"/>
      <c r="P181" s="208"/>
      <c r="Q181" s="208"/>
      <c r="R181" s="208"/>
      <c r="S181" s="208"/>
      <c r="T181" s="209"/>
      <c r="AT181" s="210" t="s">
        <v>158</v>
      </c>
      <c r="AU181" s="210" t="s">
        <v>156</v>
      </c>
      <c r="AV181" s="11" t="s">
        <v>156</v>
      </c>
      <c r="AW181" s="11" t="s">
        <v>160</v>
      </c>
      <c r="AX181" s="11" t="s">
        <v>81</v>
      </c>
      <c r="AY181" s="210" t="s">
        <v>147</v>
      </c>
    </row>
    <row r="182" spans="2:65" s="12" customFormat="1" ht="13.5">
      <c r="B182" s="211"/>
      <c r="C182" s="212"/>
      <c r="D182" s="222" t="s">
        <v>158</v>
      </c>
      <c r="E182" s="223" t="s">
        <v>79</v>
      </c>
      <c r="F182" s="224" t="s">
        <v>161</v>
      </c>
      <c r="G182" s="212"/>
      <c r="H182" s="225">
        <v>556.16700000000003</v>
      </c>
      <c r="I182" s="216"/>
      <c r="J182" s="212"/>
      <c r="K182" s="212"/>
      <c r="L182" s="217"/>
      <c r="M182" s="218"/>
      <c r="N182" s="219"/>
      <c r="O182" s="219"/>
      <c r="P182" s="219"/>
      <c r="Q182" s="219"/>
      <c r="R182" s="219"/>
      <c r="S182" s="219"/>
      <c r="T182" s="220"/>
      <c r="AT182" s="221" t="s">
        <v>158</v>
      </c>
      <c r="AU182" s="221" t="s">
        <v>156</v>
      </c>
      <c r="AV182" s="12" t="s">
        <v>155</v>
      </c>
      <c r="AW182" s="12" t="s">
        <v>160</v>
      </c>
      <c r="AX182" s="12" t="s">
        <v>25</v>
      </c>
      <c r="AY182" s="221" t="s">
        <v>147</v>
      </c>
    </row>
    <row r="183" spans="2:65" s="1" customFormat="1" ht="44.25" customHeight="1">
      <c r="B183" s="39"/>
      <c r="C183" s="187" t="s">
        <v>292</v>
      </c>
      <c r="D183" s="187" t="s">
        <v>150</v>
      </c>
      <c r="E183" s="188" t="s">
        <v>293</v>
      </c>
      <c r="F183" s="189" t="s">
        <v>294</v>
      </c>
      <c r="G183" s="190" t="s">
        <v>153</v>
      </c>
      <c r="H183" s="191">
        <v>33370.019999999997</v>
      </c>
      <c r="I183" s="192"/>
      <c r="J183" s="193">
        <f>ROUND(I183*H183,2)</f>
        <v>0</v>
      </c>
      <c r="K183" s="189" t="s">
        <v>154</v>
      </c>
      <c r="L183" s="59"/>
      <c r="M183" s="194" t="s">
        <v>79</v>
      </c>
      <c r="N183" s="195" t="s">
        <v>52</v>
      </c>
      <c r="O183" s="40"/>
      <c r="P183" s="196">
        <f>O183*H183</f>
        <v>0</v>
      </c>
      <c r="Q183" s="196">
        <v>0</v>
      </c>
      <c r="R183" s="196">
        <f>Q183*H183</f>
        <v>0</v>
      </c>
      <c r="S183" s="196">
        <v>0</v>
      </c>
      <c r="T183" s="197">
        <f>S183*H183</f>
        <v>0</v>
      </c>
      <c r="AR183" s="22" t="s">
        <v>155</v>
      </c>
      <c r="AT183" s="22" t="s">
        <v>150</v>
      </c>
      <c r="AU183" s="22" t="s">
        <v>156</v>
      </c>
      <c r="AY183" s="22" t="s">
        <v>147</v>
      </c>
      <c r="BE183" s="198">
        <f>IF(N183="základní",J183,0)</f>
        <v>0</v>
      </c>
      <c r="BF183" s="198">
        <f>IF(N183="snížená",J183,0)</f>
        <v>0</v>
      </c>
      <c r="BG183" s="198">
        <f>IF(N183="zákl. přenesená",J183,0)</f>
        <v>0</v>
      </c>
      <c r="BH183" s="198">
        <f>IF(N183="sníž. přenesená",J183,0)</f>
        <v>0</v>
      </c>
      <c r="BI183" s="198">
        <f>IF(N183="nulová",J183,0)</f>
        <v>0</v>
      </c>
      <c r="BJ183" s="22" t="s">
        <v>156</v>
      </c>
      <c r="BK183" s="198">
        <f>ROUND(I183*H183,2)</f>
        <v>0</v>
      </c>
      <c r="BL183" s="22" t="s">
        <v>155</v>
      </c>
      <c r="BM183" s="22" t="s">
        <v>295</v>
      </c>
    </row>
    <row r="184" spans="2:65" s="11" customFormat="1" ht="13.5">
      <c r="B184" s="199"/>
      <c r="C184" s="200"/>
      <c r="D184" s="222" t="s">
        <v>158</v>
      </c>
      <c r="E184" s="200"/>
      <c r="F184" s="238" t="s">
        <v>296</v>
      </c>
      <c r="G184" s="200"/>
      <c r="H184" s="239">
        <v>33370.019999999997</v>
      </c>
      <c r="I184" s="205"/>
      <c r="J184" s="200"/>
      <c r="K184" s="200"/>
      <c r="L184" s="206"/>
      <c r="M184" s="207"/>
      <c r="N184" s="208"/>
      <c r="O184" s="208"/>
      <c r="P184" s="208"/>
      <c r="Q184" s="208"/>
      <c r="R184" s="208"/>
      <c r="S184" s="208"/>
      <c r="T184" s="209"/>
      <c r="AT184" s="210" t="s">
        <v>158</v>
      </c>
      <c r="AU184" s="210" t="s">
        <v>156</v>
      </c>
      <c r="AV184" s="11" t="s">
        <v>156</v>
      </c>
      <c r="AW184" s="11" t="s">
        <v>6</v>
      </c>
      <c r="AX184" s="11" t="s">
        <v>25</v>
      </c>
      <c r="AY184" s="210" t="s">
        <v>147</v>
      </c>
    </row>
    <row r="185" spans="2:65" s="1" customFormat="1" ht="31.5" customHeight="1">
      <c r="B185" s="39"/>
      <c r="C185" s="187" t="s">
        <v>297</v>
      </c>
      <c r="D185" s="187" t="s">
        <v>150</v>
      </c>
      <c r="E185" s="188" t="s">
        <v>298</v>
      </c>
      <c r="F185" s="189" t="s">
        <v>299</v>
      </c>
      <c r="G185" s="190" t="s">
        <v>153</v>
      </c>
      <c r="H185" s="191">
        <v>556.16700000000003</v>
      </c>
      <c r="I185" s="192"/>
      <c r="J185" s="193">
        <f t="shared" ref="J185:J191" si="0">ROUND(I185*H185,2)</f>
        <v>0</v>
      </c>
      <c r="K185" s="189" t="s">
        <v>154</v>
      </c>
      <c r="L185" s="59"/>
      <c r="M185" s="194" t="s">
        <v>79</v>
      </c>
      <c r="N185" s="195" t="s">
        <v>52</v>
      </c>
      <c r="O185" s="40"/>
      <c r="P185" s="196">
        <f t="shared" ref="P185:P191" si="1">O185*H185</f>
        <v>0</v>
      </c>
      <c r="Q185" s="196">
        <v>0</v>
      </c>
      <c r="R185" s="196">
        <f t="shared" ref="R185:R191" si="2">Q185*H185</f>
        <v>0</v>
      </c>
      <c r="S185" s="196">
        <v>0</v>
      </c>
      <c r="T185" s="197">
        <f t="shared" ref="T185:T191" si="3">S185*H185</f>
        <v>0</v>
      </c>
      <c r="AR185" s="22" t="s">
        <v>155</v>
      </c>
      <c r="AT185" s="22" t="s">
        <v>150</v>
      </c>
      <c r="AU185" s="22" t="s">
        <v>156</v>
      </c>
      <c r="AY185" s="22" t="s">
        <v>147</v>
      </c>
      <c r="BE185" s="198">
        <f t="shared" ref="BE185:BE191" si="4">IF(N185="základní",J185,0)</f>
        <v>0</v>
      </c>
      <c r="BF185" s="198">
        <f t="shared" ref="BF185:BF191" si="5">IF(N185="snížená",J185,0)</f>
        <v>0</v>
      </c>
      <c r="BG185" s="198">
        <f t="shared" ref="BG185:BG191" si="6">IF(N185="zákl. přenesená",J185,0)</f>
        <v>0</v>
      </c>
      <c r="BH185" s="198">
        <f t="shared" ref="BH185:BH191" si="7">IF(N185="sníž. přenesená",J185,0)</f>
        <v>0</v>
      </c>
      <c r="BI185" s="198">
        <f t="shared" ref="BI185:BI191" si="8">IF(N185="nulová",J185,0)</f>
        <v>0</v>
      </c>
      <c r="BJ185" s="22" t="s">
        <v>156</v>
      </c>
      <c r="BK185" s="198">
        <f t="shared" ref="BK185:BK191" si="9">ROUND(I185*H185,2)</f>
        <v>0</v>
      </c>
      <c r="BL185" s="22" t="s">
        <v>155</v>
      </c>
      <c r="BM185" s="22" t="s">
        <v>300</v>
      </c>
    </row>
    <row r="186" spans="2:65" s="1" customFormat="1" ht="22.5" customHeight="1">
      <c r="B186" s="39"/>
      <c r="C186" s="187" t="s">
        <v>301</v>
      </c>
      <c r="D186" s="187" t="s">
        <v>150</v>
      </c>
      <c r="E186" s="188" t="s">
        <v>302</v>
      </c>
      <c r="F186" s="189" t="s">
        <v>303</v>
      </c>
      <c r="G186" s="190" t="s">
        <v>153</v>
      </c>
      <c r="H186" s="191">
        <v>556.16700000000003</v>
      </c>
      <c r="I186" s="192"/>
      <c r="J186" s="193">
        <f t="shared" si="0"/>
        <v>0</v>
      </c>
      <c r="K186" s="189" t="s">
        <v>154</v>
      </c>
      <c r="L186" s="59"/>
      <c r="M186" s="194" t="s">
        <v>79</v>
      </c>
      <c r="N186" s="195" t="s">
        <v>52</v>
      </c>
      <c r="O186" s="40"/>
      <c r="P186" s="196">
        <f t="shared" si="1"/>
        <v>0</v>
      </c>
      <c r="Q186" s="196">
        <v>0</v>
      </c>
      <c r="R186" s="196">
        <f t="shared" si="2"/>
        <v>0</v>
      </c>
      <c r="S186" s="196">
        <v>0</v>
      </c>
      <c r="T186" s="197">
        <f t="shared" si="3"/>
        <v>0</v>
      </c>
      <c r="AR186" s="22" t="s">
        <v>155</v>
      </c>
      <c r="AT186" s="22" t="s">
        <v>150</v>
      </c>
      <c r="AU186" s="22" t="s">
        <v>156</v>
      </c>
      <c r="AY186" s="22" t="s">
        <v>147</v>
      </c>
      <c r="BE186" s="198">
        <f t="shared" si="4"/>
        <v>0</v>
      </c>
      <c r="BF186" s="198">
        <f t="shared" si="5"/>
        <v>0</v>
      </c>
      <c r="BG186" s="198">
        <f t="shared" si="6"/>
        <v>0</v>
      </c>
      <c r="BH186" s="198">
        <f t="shared" si="7"/>
        <v>0</v>
      </c>
      <c r="BI186" s="198">
        <f t="shared" si="8"/>
        <v>0</v>
      </c>
      <c r="BJ186" s="22" t="s">
        <v>156</v>
      </c>
      <c r="BK186" s="198">
        <f t="shared" si="9"/>
        <v>0</v>
      </c>
      <c r="BL186" s="22" t="s">
        <v>155</v>
      </c>
      <c r="BM186" s="22" t="s">
        <v>304</v>
      </c>
    </row>
    <row r="187" spans="2:65" s="1" customFormat="1" ht="22.5" customHeight="1">
      <c r="B187" s="39"/>
      <c r="C187" s="187" t="s">
        <v>305</v>
      </c>
      <c r="D187" s="187" t="s">
        <v>150</v>
      </c>
      <c r="E187" s="188" t="s">
        <v>306</v>
      </c>
      <c r="F187" s="189" t="s">
        <v>307</v>
      </c>
      <c r="G187" s="190" t="s">
        <v>153</v>
      </c>
      <c r="H187" s="191">
        <v>33370.019999999997</v>
      </c>
      <c r="I187" s="192"/>
      <c r="J187" s="193">
        <f t="shared" si="0"/>
        <v>0</v>
      </c>
      <c r="K187" s="189" t="s">
        <v>154</v>
      </c>
      <c r="L187" s="59"/>
      <c r="M187" s="194" t="s">
        <v>79</v>
      </c>
      <c r="N187" s="195" t="s">
        <v>52</v>
      </c>
      <c r="O187" s="40"/>
      <c r="P187" s="196">
        <f t="shared" si="1"/>
        <v>0</v>
      </c>
      <c r="Q187" s="196">
        <v>0</v>
      </c>
      <c r="R187" s="196">
        <f t="shared" si="2"/>
        <v>0</v>
      </c>
      <c r="S187" s="196">
        <v>0</v>
      </c>
      <c r="T187" s="197">
        <f t="shared" si="3"/>
        <v>0</v>
      </c>
      <c r="AR187" s="22" t="s">
        <v>155</v>
      </c>
      <c r="AT187" s="22" t="s">
        <v>150</v>
      </c>
      <c r="AU187" s="22" t="s">
        <v>156</v>
      </c>
      <c r="AY187" s="22" t="s">
        <v>147</v>
      </c>
      <c r="BE187" s="198">
        <f t="shared" si="4"/>
        <v>0</v>
      </c>
      <c r="BF187" s="198">
        <f t="shared" si="5"/>
        <v>0</v>
      </c>
      <c r="BG187" s="198">
        <f t="shared" si="6"/>
        <v>0</v>
      </c>
      <c r="BH187" s="198">
        <f t="shared" si="7"/>
        <v>0</v>
      </c>
      <c r="BI187" s="198">
        <f t="shared" si="8"/>
        <v>0</v>
      </c>
      <c r="BJ187" s="22" t="s">
        <v>156</v>
      </c>
      <c r="BK187" s="198">
        <f t="shared" si="9"/>
        <v>0</v>
      </c>
      <c r="BL187" s="22" t="s">
        <v>155</v>
      </c>
      <c r="BM187" s="22" t="s">
        <v>308</v>
      </c>
    </row>
    <row r="188" spans="2:65" s="1" customFormat="1" ht="22.5" customHeight="1">
      <c r="B188" s="39"/>
      <c r="C188" s="187" t="s">
        <v>309</v>
      </c>
      <c r="D188" s="187" t="s">
        <v>150</v>
      </c>
      <c r="E188" s="188" t="s">
        <v>310</v>
      </c>
      <c r="F188" s="189" t="s">
        <v>311</v>
      </c>
      <c r="G188" s="190" t="s">
        <v>153</v>
      </c>
      <c r="H188" s="191">
        <v>556.16700000000003</v>
      </c>
      <c r="I188" s="192"/>
      <c r="J188" s="193">
        <f t="shared" si="0"/>
        <v>0</v>
      </c>
      <c r="K188" s="189" t="s">
        <v>154</v>
      </c>
      <c r="L188" s="59"/>
      <c r="M188" s="194" t="s">
        <v>79</v>
      </c>
      <c r="N188" s="195" t="s">
        <v>52</v>
      </c>
      <c r="O188" s="40"/>
      <c r="P188" s="196">
        <f t="shared" si="1"/>
        <v>0</v>
      </c>
      <c r="Q188" s="196">
        <v>0</v>
      </c>
      <c r="R188" s="196">
        <f t="shared" si="2"/>
        <v>0</v>
      </c>
      <c r="S188" s="196">
        <v>0</v>
      </c>
      <c r="T188" s="197">
        <f t="shared" si="3"/>
        <v>0</v>
      </c>
      <c r="AR188" s="22" t="s">
        <v>155</v>
      </c>
      <c r="AT188" s="22" t="s">
        <v>150</v>
      </c>
      <c r="AU188" s="22" t="s">
        <v>156</v>
      </c>
      <c r="AY188" s="22" t="s">
        <v>147</v>
      </c>
      <c r="BE188" s="198">
        <f t="shared" si="4"/>
        <v>0</v>
      </c>
      <c r="BF188" s="198">
        <f t="shared" si="5"/>
        <v>0</v>
      </c>
      <c r="BG188" s="198">
        <f t="shared" si="6"/>
        <v>0</v>
      </c>
      <c r="BH188" s="198">
        <f t="shared" si="7"/>
        <v>0</v>
      </c>
      <c r="BI188" s="198">
        <f t="shared" si="8"/>
        <v>0</v>
      </c>
      <c r="BJ188" s="22" t="s">
        <v>156</v>
      </c>
      <c r="BK188" s="198">
        <f t="shared" si="9"/>
        <v>0</v>
      </c>
      <c r="BL188" s="22" t="s">
        <v>155</v>
      </c>
      <c r="BM188" s="22" t="s">
        <v>312</v>
      </c>
    </row>
    <row r="189" spans="2:65" s="1" customFormat="1" ht="31.5" customHeight="1">
      <c r="B189" s="39"/>
      <c r="C189" s="187" t="s">
        <v>313</v>
      </c>
      <c r="D189" s="187" t="s">
        <v>150</v>
      </c>
      <c r="E189" s="188" t="s">
        <v>314</v>
      </c>
      <c r="F189" s="189" t="s">
        <v>315</v>
      </c>
      <c r="G189" s="190" t="s">
        <v>153</v>
      </c>
      <c r="H189" s="191">
        <v>157.9</v>
      </c>
      <c r="I189" s="192"/>
      <c r="J189" s="193">
        <f t="shared" si="0"/>
        <v>0</v>
      </c>
      <c r="K189" s="189" t="s">
        <v>154</v>
      </c>
      <c r="L189" s="59"/>
      <c r="M189" s="194" t="s">
        <v>79</v>
      </c>
      <c r="N189" s="195" t="s">
        <v>52</v>
      </c>
      <c r="O189" s="40"/>
      <c r="P189" s="196">
        <f t="shared" si="1"/>
        <v>0</v>
      </c>
      <c r="Q189" s="196">
        <v>1.2999999999999999E-4</v>
      </c>
      <c r="R189" s="196">
        <f t="shared" si="2"/>
        <v>2.0527E-2</v>
      </c>
      <c r="S189" s="196">
        <v>0</v>
      </c>
      <c r="T189" s="197">
        <f t="shared" si="3"/>
        <v>0</v>
      </c>
      <c r="AR189" s="22" t="s">
        <v>155</v>
      </c>
      <c r="AT189" s="22" t="s">
        <v>150</v>
      </c>
      <c r="AU189" s="22" t="s">
        <v>156</v>
      </c>
      <c r="AY189" s="22" t="s">
        <v>147</v>
      </c>
      <c r="BE189" s="198">
        <f t="shared" si="4"/>
        <v>0</v>
      </c>
      <c r="BF189" s="198">
        <f t="shared" si="5"/>
        <v>0</v>
      </c>
      <c r="BG189" s="198">
        <f t="shared" si="6"/>
        <v>0</v>
      </c>
      <c r="BH189" s="198">
        <f t="shared" si="7"/>
        <v>0</v>
      </c>
      <c r="BI189" s="198">
        <f t="shared" si="8"/>
        <v>0</v>
      </c>
      <c r="BJ189" s="22" t="s">
        <v>156</v>
      </c>
      <c r="BK189" s="198">
        <f t="shared" si="9"/>
        <v>0</v>
      </c>
      <c r="BL189" s="22" t="s">
        <v>155</v>
      </c>
      <c r="BM189" s="22" t="s">
        <v>316</v>
      </c>
    </row>
    <row r="190" spans="2:65" s="1" customFormat="1" ht="57" customHeight="1">
      <c r="B190" s="39"/>
      <c r="C190" s="187" t="s">
        <v>317</v>
      </c>
      <c r="D190" s="187" t="s">
        <v>150</v>
      </c>
      <c r="E190" s="188" t="s">
        <v>318</v>
      </c>
      <c r="F190" s="189" t="s">
        <v>319</v>
      </c>
      <c r="G190" s="190" t="s">
        <v>153</v>
      </c>
      <c r="H190" s="191">
        <v>157.9</v>
      </c>
      <c r="I190" s="192"/>
      <c r="J190" s="193">
        <f t="shared" si="0"/>
        <v>0</v>
      </c>
      <c r="K190" s="189" t="s">
        <v>154</v>
      </c>
      <c r="L190" s="59"/>
      <c r="M190" s="194" t="s">
        <v>79</v>
      </c>
      <c r="N190" s="195" t="s">
        <v>52</v>
      </c>
      <c r="O190" s="40"/>
      <c r="P190" s="196">
        <f t="shared" si="1"/>
        <v>0</v>
      </c>
      <c r="Q190" s="196">
        <v>4.0000000000000003E-5</v>
      </c>
      <c r="R190" s="196">
        <f t="shared" si="2"/>
        <v>6.3160000000000004E-3</v>
      </c>
      <c r="S190" s="196">
        <v>0</v>
      </c>
      <c r="T190" s="197">
        <f t="shared" si="3"/>
        <v>0</v>
      </c>
      <c r="AR190" s="22" t="s">
        <v>155</v>
      </c>
      <c r="AT190" s="22" t="s">
        <v>150</v>
      </c>
      <c r="AU190" s="22" t="s">
        <v>156</v>
      </c>
      <c r="AY190" s="22" t="s">
        <v>147</v>
      </c>
      <c r="BE190" s="198">
        <f t="shared" si="4"/>
        <v>0</v>
      </c>
      <c r="BF190" s="198">
        <f t="shared" si="5"/>
        <v>0</v>
      </c>
      <c r="BG190" s="198">
        <f t="shared" si="6"/>
        <v>0</v>
      </c>
      <c r="BH190" s="198">
        <f t="shared" si="7"/>
        <v>0</v>
      </c>
      <c r="BI190" s="198">
        <f t="shared" si="8"/>
        <v>0</v>
      </c>
      <c r="BJ190" s="22" t="s">
        <v>156</v>
      </c>
      <c r="BK190" s="198">
        <f t="shared" si="9"/>
        <v>0</v>
      </c>
      <c r="BL190" s="22" t="s">
        <v>155</v>
      </c>
      <c r="BM190" s="22" t="s">
        <v>320</v>
      </c>
    </row>
    <row r="191" spans="2:65" s="1" customFormat="1" ht="31.5" customHeight="1">
      <c r="B191" s="39"/>
      <c r="C191" s="187" t="s">
        <v>321</v>
      </c>
      <c r="D191" s="187" t="s">
        <v>150</v>
      </c>
      <c r="E191" s="188" t="s">
        <v>322</v>
      </c>
      <c r="F191" s="189" t="s">
        <v>323</v>
      </c>
      <c r="G191" s="190" t="s">
        <v>153</v>
      </c>
      <c r="H191" s="191">
        <v>31.344000000000001</v>
      </c>
      <c r="I191" s="192"/>
      <c r="J191" s="193">
        <f t="shared" si="0"/>
        <v>0</v>
      </c>
      <c r="K191" s="189" t="s">
        <v>154</v>
      </c>
      <c r="L191" s="59"/>
      <c r="M191" s="194" t="s">
        <v>79</v>
      </c>
      <c r="N191" s="195" t="s">
        <v>52</v>
      </c>
      <c r="O191" s="40"/>
      <c r="P191" s="196">
        <f t="shared" si="1"/>
        <v>0</v>
      </c>
      <c r="Q191" s="196">
        <v>0</v>
      </c>
      <c r="R191" s="196">
        <f t="shared" si="2"/>
        <v>0</v>
      </c>
      <c r="S191" s="196">
        <v>0.26100000000000001</v>
      </c>
      <c r="T191" s="197">
        <f t="shared" si="3"/>
        <v>8.1807840000000009</v>
      </c>
      <c r="AR191" s="22" t="s">
        <v>155</v>
      </c>
      <c r="AT191" s="22" t="s">
        <v>150</v>
      </c>
      <c r="AU191" s="22" t="s">
        <v>156</v>
      </c>
      <c r="AY191" s="22" t="s">
        <v>147</v>
      </c>
      <c r="BE191" s="198">
        <f t="shared" si="4"/>
        <v>0</v>
      </c>
      <c r="BF191" s="198">
        <f t="shared" si="5"/>
        <v>0</v>
      </c>
      <c r="BG191" s="198">
        <f t="shared" si="6"/>
        <v>0</v>
      </c>
      <c r="BH191" s="198">
        <f t="shared" si="7"/>
        <v>0</v>
      </c>
      <c r="BI191" s="198">
        <f t="shared" si="8"/>
        <v>0</v>
      </c>
      <c r="BJ191" s="22" t="s">
        <v>156</v>
      </c>
      <c r="BK191" s="198">
        <f t="shared" si="9"/>
        <v>0</v>
      </c>
      <c r="BL191" s="22" t="s">
        <v>155</v>
      </c>
      <c r="BM191" s="22" t="s">
        <v>324</v>
      </c>
    </row>
    <row r="192" spans="2:65" s="11" customFormat="1" ht="13.5">
      <c r="B192" s="199"/>
      <c r="C192" s="200"/>
      <c r="D192" s="201" t="s">
        <v>158</v>
      </c>
      <c r="E192" s="202" t="s">
        <v>79</v>
      </c>
      <c r="F192" s="203" t="s">
        <v>325</v>
      </c>
      <c r="G192" s="200"/>
      <c r="H192" s="204">
        <v>31.344000000000001</v>
      </c>
      <c r="I192" s="205"/>
      <c r="J192" s="200"/>
      <c r="K192" s="200"/>
      <c r="L192" s="206"/>
      <c r="M192" s="207"/>
      <c r="N192" s="208"/>
      <c r="O192" s="208"/>
      <c r="P192" s="208"/>
      <c r="Q192" s="208"/>
      <c r="R192" s="208"/>
      <c r="S192" s="208"/>
      <c r="T192" s="209"/>
      <c r="AT192" s="210" t="s">
        <v>158</v>
      </c>
      <c r="AU192" s="210" t="s">
        <v>156</v>
      </c>
      <c r="AV192" s="11" t="s">
        <v>156</v>
      </c>
      <c r="AW192" s="11" t="s">
        <v>160</v>
      </c>
      <c r="AX192" s="11" t="s">
        <v>81</v>
      </c>
      <c r="AY192" s="210" t="s">
        <v>147</v>
      </c>
    </row>
    <row r="193" spans="2:65" s="12" customFormat="1" ht="13.5">
      <c r="B193" s="211"/>
      <c r="C193" s="212"/>
      <c r="D193" s="222" t="s">
        <v>158</v>
      </c>
      <c r="E193" s="223" t="s">
        <v>79</v>
      </c>
      <c r="F193" s="224" t="s">
        <v>161</v>
      </c>
      <c r="G193" s="212"/>
      <c r="H193" s="225">
        <v>31.344000000000001</v>
      </c>
      <c r="I193" s="216"/>
      <c r="J193" s="212"/>
      <c r="K193" s="212"/>
      <c r="L193" s="217"/>
      <c r="M193" s="218"/>
      <c r="N193" s="219"/>
      <c r="O193" s="219"/>
      <c r="P193" s="219"/>
      <c r="Q193" s="219"/>
      <c r="R193" s="219"/>
      <c r="S193" s="219"/>
      <c r="T193" s="220"/>
      <c r="AT193" s="221" t="s">
        <v>158</v>
      </c>
      <c r="AU193" s="221" t="s">
        <v>156</v>
      </c>
      <c r="AV193" s="12" t="s">
        <v>155</v>
      </c>
      <c r="AW193" s="12" t="s">
        <v>160</v>
      </c>
      <c r="AX193" s="12" t="s">
        <v>25</v>
      </c>
      <c r="AY193" s="221" t="s">
        <v>147</v>
      </c>
    </row>
    <row r="194" spans="2:65" s="1" customFormat="1" ht="31.5" customHeight="1">
      <c r="B194" s="39"/>
      <c r="C194" s="187" t="s">
        <v>326</v>
      </c>
      <c r="D194" s="187" t="s">
        <v>150</v>
      </c>
      <c r="E194" s="188" t="s">
        <v>327</v>
      </c>
      <c r="F194" s="189" t="s">
        <v>328</v>
      </c>
      <c r="G194" s="190" t="s">
        <v>282</v>
      </c>
      <c r="H194" s="191">
        <v>6.2460000000000004</v>
      </c>
      <c r="I194" s="192"/>
      <c r="J194" s="193">
        <f>ROUND(I194*H194,2)</f>
        <v>0</v>
      </c>
      <c r="K194" s="189" t="s">
        <v>154</v>
      </c>
      <c r="L194" s="59"/>
      <c r="M194" s="194" t="s">
        <v>79</v>
      </c>
      <c r="N194" s="195" t="s">
        <v>52</v>
      </c>
      <c r="O194" s="40"/>
      <c r="P194" s="196">
        <f>O194*H194</f>
        <v>0</v>
      </c>
      <c r="Q194" s="196">
        <v>0</v>
      </c>
      <c r="R194" s="196">
        <f>Q194*H194</f>
        <v>0</v>
      </c>
      <c r="S194" s="196">
        <v>1.8</v>
      </c>
      <c r="T194" s="197">
        <f>S194*H194</f>
        <v>11.242800000000001</v>
      </c>
      <c r="AR194" s="22" t="s">
        <v>155</v>
      </c>
      <c r="AT194" s="22" t="s">
        <v>150</v>
      </c>
      <c r="AU194" s="22" t="s">
        <v>156</v>
      </c>
      <c r="AY194" s="22" t="s">
        <v>147</v>
      </c>
      <c r="BE194" s="198">
        <f>IF(N194="základní",J194,0)</f>
        <v>0</v>
      </c>
      <c r="BF194" s="198">
        <f>IF(N194="snížená",J194,0)</f>
        <v>0</v>
      </c>
      <c r="BG194" s="198">
        <f>IF(N194="zákl. přenesená",J194,0)</f>
        <v>0</v>
      </c>
      <c r="BH194" s="198">
        <f>IF(N194="sníž. přenesená",J194,0)</f>
        <v>0</v>
      </c>
      <c r="BI194" s="198">
        <f>IF(N194="nulová",J194,0)</f>
        <v>0</v>
      </c>
      <c r="BJ194" s="22" t="s">
        <v>156</v>
      </c>
      <c r="BK194" s="198">
        <f>ROUND(I194*H194,2)</f>
        <v>0</v>
      </c>
      <c r="BL194" s="22" t="s">
        <v>155</v>
      </c>
      <c r="BM194" s="22" t="s">
        <v>329</v>
      </c>
    </row>
    <row r="195" spans="2:65" s="11" customFormat="1" ht="13.5">
      <c r="B195" s="199"/>
      <c r="C195" s="200"/>
      <c r="D195" s="201" t="s">
        <v>158</v>
      </c>
      <c r="E195" s="202" t="s">
        <v>79</v>
      </c>
      <c r="F195" s="203" t="s">
        <v>330</v>
      </c>
      <c r="G195" s="200"/>
      <c r="H195" s="204">
        <v>6.2460000000000004</v>
      </c>
      <c r="I195" s="205"/>
      <c r="J195" s="200"/>
      <c r="K195" s="200"/>
      <c r="L195" s="206"/>
      <c r="M195" s="207"/>
      <c r="N195" s="208"/>
      <c r="O195" s="208"/>
      <c r="P195" s="208"/>
      <c r="Q195" s="208"/>
      <c r="R195" s="208"/>
      <c r="S195" s="208"/>
      <c r="T195" s="209"/>
      <c r="AT195" s="210" t="s">
        <v>158</v>
      </c>
      <c r="AU195" s="210" t="s">
        <v>156</v>
      </c>
      <c r="AV195" s="11" t="s">
        <v>156</v>
      </c>
      <c r="AW195" s="11" t="s">
        <v>160</v>
      </c>
      <c r="AX195" s="11" t="s">
        <v>81</v>
      </c>
      <c r="AY195" s="210" t="s">
        <v>147</v>
      </c>
    </row>
    <row r="196" spans="2:65" s="12" customFormat="1" ht="13.5">
      <c r="B196" s="211"/>
      <c r="C196" s="212"/>
      <c r="D196" s="222" t="s">
        <v>158</v>
      </c>
      <c r="E196" s="223" t="s">
        <v>79</v>
      </c>
      <c r="F196" s="224" t="s">
        <v>161</v>
      </c>
      <c r="G196" s="212"/>
      <c r="H196" s="225">
        <v>6.2460000000000004</v>
      </c>
      <c r="I196" s="216"/>
      <c r="J196" s="212"/>
      <c r="K196" s="212"/>
      <c r="L196" s="217"/>
      <c r="M196" s="218"/>
      <c r="N196" s="219"/>
      <c r="O196" s="219"/>
      <c r="P196" s="219"/>
      <c r="Q196" s="219"/>
      <c r="R196" s="219"/>
      <c r="S196" s="219"/>
      <c r="T196" s="220"/>
      <c r="AT196" s="221" t="s">
        <v>158</v>
      </c>
      <c r="AU196" s="221" t="s">
        <v>156</v>
      </c>
      <c r="AV196" s="12" t="s">
        <v>155</v>
      </c>
      <c r="AW196" s="12" t="s">
        <v>160</v>
      </c>
      <c r="AX196" s="12" t="s">
        <v>25</v>
      </c>
      <c r="AY196" s="221" t="s">
        <v>147</v>
      </c>
    </row>
    <row r="197" spans="2:65" s="1" customFormat="1" ht="31.5" customHeight="1">
      <c r="B197" s="39"/>
      <c r="C197" s="187" t="s">
        <v>331</v>
      </c>
      <c r="D197" s="187" t="s">
        <v>150</v>
      </c>
      <c r="E197" s="188" t="s">
        <v>332</v>
      </c>
      <c r="F197" s="189" t="s">
        <v>333</v>
      </c>
      <c r="G197" s="190" t="s">
        <v>282</v>
      </c>
      <c r="H197" s="191">
        <v>24.335000000000001</v>
      </c>
      <c r="I197" s="192"/>
      <c r="J197" s="193">
        <f>ROUND(I197*H197,2)</f>
        <v>0</v>
      </c>
      <c r="K197" s="189" t="s">
        <v>154</v>
      </c>
      <c r="L197" s="59"/>
      <c r="M197" s="194" t="s">
        <v>79</v>
      </c>
      <c r="N197" s="195" t="s">
        <v>52</v>
      </c>
      <c r="O197" s="40"/>
      <c r="P197" s="196">
        <f>O197*H197</f>
        <v>0</v>
      </c>
      <c r="Q197" s="196">
        <v>0</v>
      </c>
      <c r="R197" s="196">
        <f>Q197*H197</f>
        <v>0</v>
      </c>
      <c r="S197" s="196">
        <v>2.2000000000000002</v>
      </c>
      <c r="T197" s="197">
        <f>S197*H197</f>
        <v>53.537000000000006</v>
      </c>
      <c r="AR197" s="22" t="s">
        <v>155</v>
      </c>
      <c r="AT197" s="22" t="s">
        <v>150</v>
      </c>
      <c r="AU197" s="22" t="s">
        <v>156</v>
      </c>
      <c r="AY197" s="22" t="s">
        <v>147</v>
      </c>
      <c r="BE197" s="198">
        <f>IF(N197="základní",J197,0)</f>
        <v>0</v>
      </c>
      <c r="BF197" s="198">
        <f>IF(N197="snížená",J197,0)</f>
        <v>0</v>
      </c>
      <c r="BG197" s="198">
        <f>IF(N197="zákl. přenesená",J197,0)</f>
        <v>0</v>
      </c>
      <c r="BH197" s="198">
        <f>IF(N197="sníž. přenesená",J197,0)</f>
        <v>0</v>
      </c>
      <c r="BI197" s="198">
        <f>IF(N197="nulová",J197,0)</f>
        <v>0</v>
      </c>
      <c r="BJ197" s="22" t="s">
        <v>156</v>
      </c>
      <c r="BK197" s="198">
        <f>ROUND(I197*H197,2)</f>
        <v>0</v>
      </c>
      <c r="BL197" s="22" t="s">
        <v>155</v>
      </c>
      <c r="BM197" s="22" t="s">
        <v>334</v>
      </c>
    </row>
    <row r="198" spans="2:65" s="11" customFormat="1" ht="13.5">
      <c r="B198" s="199"/>
      <c r="C198" s="200"/>
      <c r="D198" s="201" t="s">
        <v>158</v>
      </c>
      <c r="E198" s="202" t="s">
        <v>79</v>
      </c>
      <c r="F198" s="203" t="s">
        <v>335</v>
      </c>
      <c r="G198" s="200"/>
      <c r="H198" s="204">
        <v>20.120999999999999</v>
      </c>
      <c r="I198" s="205"/>
      <c r="J198" s="200"/>
      <c r="K198" s="200"/>
      <c r="L198" s="206"/>
      <c r="M198" s="207"/>
      <c r="N198" s="208"/>
      <c r="O198" s="208"/>
      <c r="P198" s="208"/>
      <c r="Q198" s="208"/>
      <c r="R198" s="208"/>
      <c r="S198" s="208"/>
      <c r="T198" s="209"/>
      <c r="AT198" s="210" t="s">
        <v>158</v>
      </c>
      <c r="AU198" s="210" t="s">
        <v>156</v>
      </c>
      <c r="AV198" s="11" t="s">
        <v>156</v>
      </c>
      <c r="AW198" s="11" t="s">
        <v>160</v>
      </c>
      <c r="AX198" s="11" t="s">
        <v>81</v>
      </c>
      <c r="AY198" s="210" t="s">
        <v>147</v>
      </c>
    </row>
    <row r="199" spans="2:65" s="11" customFormat="1" ht="13.5">
      <c r="B199" s="199"/>
      <c r="C199" s="200"/>
      <c r="D199" s="201" t="s">
        <v>158</v>
      </c>
      <c r="E199" s="202" t="s">
        <v>79</v>
      </c>
      <c r="F199" s="203" t="s">
        <v>336</v>
      </c>
      <c r="G199" s="200"/>
      <c r="H199" s="204">
        <v>4.2140000000000004</v>
      </c>
      <c r="I199" s="205"/>
      <c r="J199" s="200"/>
      <c r="K199" s="200"/>
      <c r="L199" s="206"/>
      <c r="M199" s="207"/>
      <c r="N199" s="208"/>
      <c r="O199" s="208"/>
      <c r="P199" s="208"/>
      <c r="Q199" s="208"/>
      <c r="R199" s="208"/>
      <c r="S199" s="208"/>
      <c r="T199" s="209"/>
      <c r="AT199" s="210" t="s">
        <v>158</v>
      </c>
      <c r="AU199" s="210" t="s">
        <v>156</v>
      </c>
      <c r="AV199" s="11" t="s">
        <v>156</v>
      </c>
      <c r="AW199" s="11" t="s">
        <v>160</v>
      </c>
      <c r="AX199" s="11" t="s">
        <v>81</v>
      </c>
      <c r="AY199" s="210" t="s">
        <v>147</v>
      </c>
    </row>
    <row r="200" spans="2:65" s="12" customFormat="1" ht="13.5">
      <c r="B200" s="211"/>
      <c r="C200" s="212"/>
      <c r="D200" s="222" t="s">
        <v>158</v>
      </c>
      <c r="E200" s="223" t="s">
        <v>79</v>
      </c>
      <c r="F200" s="224" t="s">
        <v>161</v>
      </c>
      <c r="G200" s="212"/>
      <c r="H200" s="225">
        <v>24.335000000000001</v>
      </c>
      <c r="I200" s="216"/>
      <c r="J200" s="212"/>
      <c r="K200" s="212"/>
      <c r="L200" s="217"/>
      <c r="M200" s="218"/>
      <c r="N200" s="219"/>
      <c r="O200" s="219"/>
      <c r="P200" s="219"/>
      <c r="Q200" s="219"/>
      <c r="R200" s="219"/>
      <c r="S200" s="219"/>
      <c r="T200" s="220"/>
      <c r="AT200" s="221" t="s">
        <v>158</v>
      </c>
      <c r="AU200" s="221" t="s">
        <v>156</v>
      </c>
      <c r="AV200" s="12" t="s">
        <v>155</v>
      </c>
      <c r="AW200" s="12" t="s">
        <v>160</v>
      </c>
      <c r="AX200" s="12" t="s">
        <v>25</v>
      </c>
      <c r="AY200" s="221" t="s">
        <v>147</v>
      </c>
    </row>
    <row r="201" spans="2:65" s="1" customFormat="1" ht="31.5" customHeight="1">
      <c r="B201" s="39"/>
      <c r="C201" s="187" t="s">
        <v>337</v>
      </c>
      <c r="D201" s="187" t="s">
        <v>150</v>
      </c>
      <c r="E201" s="188" t="s">
        <v>338</v>
      </c>
      <c r="F201" s="189" t="s">
        <v>339</v>
      </c>
      <c r="G201" s="190" t="s">
        <v>153</v>
      </c>
      <c r="H201" s="191">
        <v>6.431</v>
      </c>
      <c r="I201" s="192"/>
      <c r="J201" s="193">
        <f>ROUND(I201*H201,2)</f>
        <v>0</v>
      </c>
      <c r="K201" s="189" t="s">
        <v>154</v>
      </c>
      <c r="L201" s="59"/>
      <c r="M201" s="194" t="s">
        <v>79</v>
      </c>
      <c r="N201" s="195" t="s">
        <v>52</v>
      </c>
      <c r="O201" s="40"/>
      <c r="P201" s="196">
        <f>O201*H201</f>
        <v>0</v>
      </c>
      <c r="Q201" s="196">
        <v>0</v>
      </c>
      <c r="R201" s="196">
        <f>Q201*H201</f>
        <v>0</v>
      </c>
      <c r="S201" s="196">
        <v>4.8000000000000001E-2</v>
      </c>
      <c r="T201" s="197">
        <f>S201*H201</f>
        <v>0.30868800000000002</v>
      </c>
      <c r="AR201" s="22" t="s">
        <v>155</v>
      </c>
      <c r="AT201" s="22" t="s">
        <v>150</v>
      </c>
      <c r="AU201" s="22" t="s">
        <v>156</v>
      </c>
      <c r="AY201" s="22" t="s">
        <v>147</v>
      </c>
      <c r="BE201" s="198">
        <f>IF(N201="základní",J201,0)</f>
        <v>0</v>
      </c>
      <c r="BF201" s="198">
        <f>IF(N201="snížená",J201,0)</f>
        <v>0</v>
      </c>
      <c r="BG201" s="198">
        <f>IF(N201="zákl. přenesená",J201,0)</f>
        <v>0</v>
      </c>
      <c r="BH201" s="198">
        <f>IF(N201="sníž. přenesená",J201,0)</f>
        <v>0</v>
      </c>
      <c r="BI201" s="198">
        <f>IF(N201="nulová",J201,0)</f>
        <v>0</v>
      </c>
      <c r="BJ201" s="22" t="s">
        <v>156</v>
      </c>
      <c r="BK201" s="198">
        <f>ROUND(I201*H201,2)</f>
        <v>0</v>
      </c>
      <c r="BL201" s="22" t="s">
        <v>155</v>
      </c>
      <c r="BM201" s="22" t="s">
        <v>340</v>
      </c>
    </row>
    <row r="202" spans="2:65" s="11" customFormat="1" ht="13.5">
      <c r="B202" s="199"/>
      <c r="C202" s="200"/>
      <c r="D202" s="201" t="s">
        <v>158</v>
      </c>
      <c r="E202" s="202" t="s">
        <v>79</v>
      </c>
      <c r="F202" s="203" t="s">
        <v>341</v>
      </c>
      <c r="G202" s="200"/>
      <c r="H202" s="204">
        <v>5.1660000000000004</v>
      </c>
      <c r="I202" s="205"/>
      <c r="J202" s="200"/>
      <c r="K202" s="200"/>
      <c r="L202" s="206"/>
      <c r="M202" s="207"/>
      <c r="N202" s="208"/>
      <c r="O202" s="208"/>
      <c r="P202" s="208"/>
      <c r="Q202" s="208"/>
      <c r="R202" s="208"/>
      <c r="S202" s="208"/>
      <c r="T202" s="209"/>
      <c r="AT202" s="210" t="s">
        <v>158</v>
      </c>
      <c r="AU202" s="210" t="s">
        <v>156</v>
      </c>
      <c r="AV202" s="11" t="s">
        <v>156</v>
      </c>
      <c r="AW202" s="11" t="s">
        <v>160</v>
      </c>
      <c r="AX202" s="11" t="s">
        <v>81</v>
      </c>
      <c r="AY202" s="210" t="s">
        <v>147</v>
      </c>
    </row>
    <row r="203" spans="2:65" s="11" customFormat="1" ht="13.5">
      <c r="B203" s="199"/>
      <c r="C203" s="200"/>
      <c r="D203" s="201" t="s">
        <v>158</v>
      </c>
      <c r="E203" s="202" t="s">
        <v>79</v>
      </c>
      <c r="F203" s="203" t="s">
        <v>342</v>
      </c>
      <c r="G203" s="200"/>
      <c r="H203" s="204">
        <v>1.2649999999999999</v>
      </c>
      <c r="I203" s="205"/>
      <c r="J203" s="200"/>
      <c r="K203" s="200"/>
      <c r="L203" s="206"/>
      <c r="M203" s="207"/>
      <c r="N203" s="208"/>
      <c r="O203" s="208"/>
      <c r="P203" s="208"/>
      <c r="Q203" s="208"/>
      <c r="R203" s="208"/>
      <c r="S203" s="208"/>
      <c r="T203" s="209"/>
      <c r="AT203" s="210" t="s">
        <v>158</v>
      </c>
      <c r="AU203" s="210" t="s">
        <v>156</v>
      </c>
      <c r="AV203" s="11" t="s">
        <v>156</v>
      </c>
      <c r="AW203" s="11" t="s">
        <v>160</v>
      </c>
      <c r="AX203" s="11" t="s">
        <v>81</v>
      </c>
      <c r="AY203" s="210" t="s">
        <v>147</v>
      </c>
    </row>
    <row r="204" spans="2:65" s="12" customFormat="1" ht="13.5">
      <c r="B204" s="211"/>
      <c r="C204" s="212"/>
      <c r="D204" s="222" t="s">
        <v>158</v>
      </c>
      <c r="E204" s="223" t="s">
        <v>79</v>
      </c>
      <c r="F204" s="224" t="s">
        <v>161</v>
      </c>
      <c r="G204" s="212"/>
      <c r="H204" s="225">
        <v>6.431</v>
      </c>
      <c r="I204" s="216"/>
      <c r="J204" s="212"/>
      <c r="K204" s="212"/>
      <c r="L204" s="217"/>
      <c r="M204" s="218"/>
      <c r="N204" s="219"/>
      <c r="O204" s="219"/>
      <c r="P204" s="219"/>
      <c r="Q204" s="219"/>
      <c r="R204" s="219"/>
      <c r="S204" s="219"/>
      <c r="T204" s="220"/>
      <c r="AT204" s="221" t="s">
        <v>158</v>
      </c>
      <c r="AU204" s="221" t="s">
        <v>156</v>
      </c>
      <c r="AV204" s="12" t="s">
        <v>155</v>
      </c>
      <c r="AW204" s="12" t="s">
        <v>160</v>
      </c>
      <c r="AX204" s="12" t="s">
        <v>25</v>
      </c>
      <c r="AY204" s="221" t="s">
        <v>147</v>
      </c>
    </row>
    <row r="205" spans="2:65" s="1" customFormat="1" ht="31.5" customHeight="1">
      <c r="B205" s="39"/>
      <c r="C205" s="187" t="s">
        <v>343</v>
      </c>
      <c r="D205" s="187" t="s">
        <v>150</v>
      </c>
      <c r="E205" s="188" t="s">
        <v>344</v>
      </c>
      <c r="F205" s="189" t="s">
        <v>345</v>
      </c>
      <c r="G205" s="190" t="s">
        <v>153</v>
      </c>
      <c r="H205" s="191">
        <v>2.657</v>
      </c>
      <c r="I205" s="192"/>
      <c r="J205" s="193">
        <f>ROUND(I205*H205,2)</f>
        <v>0</v>
      </c>
      <c r="K205" s="189" t="s">
        <v>154</v>
      </c>
      <c r="L205" s="59"/>
      <c r="M205" s="194" t="s">
        <v>79</v>
      </c>
      <c r="N205" s="195" t="s">
        <v>52</v>
      </c>
      <c r="O205" s="40"/>
      <c r="P205" s="196">
        <f>O205*H205</f>
        <v>0</v>
      </c>
      <c r="Q205" s="196">
        <v>0</v>
      </c>
      <c r="R205" s="196">
        <f>Q205*H205</f>
        <v>0</v>
      </c>
      <c r="S205" s="196">
        <v>3.7999999999999999E-2</v>
      </c>
      <c r="T205" s="197">
        <f>S205*H205</f>
        <v>0.100966</v>
      </c>
      <c r="AR205" s="22" t="s">
        <v>155</v>
      </c>
      <c r="AT205" s="22" t="s">
        <v>150</v>
      </c>
      <c r="AU205" s="22" t="s">
        <v>156</v>
      </c>
      <c r="AY205" s="22" t="s">
        <v>147</v>
      </c>
      <c r="BE205" s="198">
        <f>IF(N205="základní",J205,0)</f>
        <v>0</v>
      </c>
      <c r="BF205" s="198">
        <f>IF(N205="snížená",J205,0)</f>
        <v>0</v>
      </c>
      <c r="BG205" s="198">
        <f>IF(N205="zákl. přenesená",J205,0)</f>
        <v>0</v>
      </c>
      <c r="BH205" s="198">
        <f>IF(N205="sníž. přenesená",J205,0)</f>
        <v>0</v>
      </c>
      <c r="BI205" s="198">
        <f>IF(N205="nulová",J205,0)</f>
        <v>0</v>
      </c>
      <c r="BJ205" s="22" t="s">
        <v>156</v>
      </c>
      <c r="BK205" s="198">
        <f>ROUND(I205*H205,2)</f>
        <v>0</v>
      </c>
      <c r="BL205" s="22" t="s">
        <v>155</v>
      </c>
      <c r="BM205" s="22" t="s">
        <v>346</v>
      </c>
    </row>
    <row r="206" spans="2:65" s="11" customFormat="1" ht="13.5">
      <c r="B206" s="199"/>
      <c r="C206" s="200"/>
      <c r="D206" s="201" t="s">
        <v>158</v>
      </c>
      <c r="E206" s="202" t="s">
        <v>79</v>
      </c>
      <c r="F206" s="203" t="s">
        <v>347</v>
      </c>
      <c r="G206" s="200"/>
      <c r="H206" s="204">
        <v>2.657</v>
      </c>
      <c r="I206" s="205"/>
      <c r="J206" s="200"/>
      <c r="K206" s="200"/>
      <c r="L206" s="206"/>
      <c r="M206" s="207"/>
      <c r="N206" s="208"/>
      <c r="O206" s="208"/>
      <c r="P206" s="208"/>
      <c r="Q206" s="208"/>
      <c r="R206" s="208"/>
      <c r="S206" s="208"/>
      <c r="T206" s="209"/>
      <c r="AT206" s="210" t="s">
        <v>158</v>
      </c>
      <c r="AU206" s="210" t="s">
        <v>156</v>
      </c>
      <c r="AV206" s="11" t="s">
        <v>156</v>
      </c>
      <c r="AW206" s="11" t="s">
        <v>160</v>
      </c>
      <c r="AX206" s="11" t="s">
        <v>81</v>
      </c>
      <c r="AY206" s="210" t="s">
        <v>147</v>
      </c>
    </row>
    <row r="207" spans="2:65" s="12" customFormat="1" ht="13.5">
      <c r="B207" s="211"/>
      <c r="C207" s="212"/>
      <c r="D207" s="222" t="s">
        <v>158</v>
      </c>
      <c r="E207" s="223" t="s">
        <v>79</v>
      </c>
      <c r="F207" s="224" t="s">
        <v>161</v>
      </c>
      <c r="G207" s="212"/>
      <c r="H207" s="225">
        <v>2.657</v>
      </c>
      <c r="I207" s="216"/>
      <c r="J207" s="212"/>
      <c r="K207" s="212"/>
      <c r="L207" s="217"/>
      <c r="M207" s="218"/>
      <c r="N207" s="219"/>
      <c r="O207" s="219"/>
      <c r="P207" s="219"/>
      <c r="Q207" s="219"/>
      <c r="R207" s="219"/>
      <c r="S207" s="219"/>
      <c r="T207" s="220"/>
      <c r="AT207" s="221" t="s">
        <v>158</v>
      </c>
      <c r="AU207" s="221" t="s">
        <v>156</v>
      </c>
      <c r="AV207" s="12" t="s">
        <v>155</v>
      </c>
      <c r="AW207" s="12" t="s">
        <v>160</v>
      </c>
      <c r="AX207" s="12" t="s">
        <v>25</v>
      </c>
      <c r="AY207" s="221" t="s">
        <v>147</v>
      </c>
    </row>
    <row r="208" spans="2:65" s="1" customFormat="1" ht="31.5" customHeight="1">
      <c r="B208" s="39"/>
      <c r="C208" s="187" t="s">
        <v>348</v>
      </c>
      <c r="D208" s="187" t="s">
        <v>150</v>
      </c>
      <c r="E208" s="188" t="s">
        <v>349</v>
      </c>
      <c r="F208" s="189" t="s">
        <v>350</v>
      </c>
      <c r="G208" s="190" t="s">
        <v>153</v>
      </c>
      <c r="H208" s="191">
        <v>17.661999999999999</v>
      </c>
      <c r="I208" s="192"/>
      <c r="J208" s="193">
        <f>ROUND(I208*H208,2)</f>
        <v>0</v>
      </c>
      <c r="K208" s="189" t="s">
        <v>154</v>
      </c>
      <c r="L208" s="59"/>
      <c r="M208" s="194" t="s">
        <v>79</v>
      </c>
      <c r="N208" s="195" t="s">
        <v>52</v>
      </c>
      <c r="O208" s="40"/>
      <c r="P208" s="196">
        <f>O208*H208</f>
        <v>0</v>
      </c>
      <c r="Q208" s="196">
        <v>0</v>
      </c>
      <c r="R208" s="196">
        <f>Q208*H208</f>
        <v>0</v>
      </c>
      <c r="S208" s="196">
        <v>3.4000000000000002E-2</v>
      </c>
      <c r="T208" s="197">
        <f>S208*H208</f>
        <v>0.60050800000000004</v>
      </c>
      <c r="AR208" s="22" t="s">
        <v>155</v>
      </c>
      <c r="AT208" s="22" t="s">
        <v>150</v>
      </c>
      <c r="AU208" s="22" t="s">
        <v>156</v>
      </c>
      <c r="AY208" s="22" t="s">
        <v>147</v>
      </c>
      <c r="BE208" s="198">
        <f>IF(N208="základní",J208,0)</f>
        <v>0</v>
      </c>
      <c r="BF208" s="198">
        <f>IF(N208="snížená",J208,0)</f>
        <v>0</v>
      </c>
      <c r="BG208" s="198">
        <f>IF(N208="zákl. přenesená",J208,0)</f>
        <v>0</v>
      </c>
      <c r="BH208" s="198">
        <f>IF(N208="sníž. přenesená",J208,0)</f>
        <v>0</v>
      </c>
      <c r="BI208" s="198">
        <f>IF(N208="nulová",J208,0)</f>
        <v>0</v>
      </c>
      <c r="BJ208" s="22" t="s">
        <v>156</v>
      </c>
      <c r="BK208" s="198">
        <f>ROUND(I208*H208,2)</f>
        <v>0</v>
      </c>
      <c r="BL208" s="22" t="s">
        <v>155</v>
      </c>
      <c r="BM208" s="22" t="s">
        <v>351</v>
      </c>
    </row>
    <row r="209" spans="2:65" s="11" customFormat="1" ht="13.5">
      <c r="B209" s="199"/>
      <c r="C209" s="200"/>
      <c r="D209" s="201" t="s">
        <v>158</v>
      </c>
      <c r="E209" s="202" t="s">
        <v>79</v>
      </c>
      <c r="F209" s="203" t="s">
        <v>352</v>
      </c>
      <c r="G209" s="200"/>
      <c r="H209" s="204">
        <v>17.661999999999999</v>
      </c>
      <c r="I209" s="205"/>
      <c r="J209" s="200"/>
      <c r="K209" s="200"/>
      <c r="L209" s="206"/>
      <c r="M209" s="207"/>
      <c r="N209" s="208"/>
      <c r="O209" s="208"/>
      <c r="P209" s="208"/>
      <c r="Q209" s="208"/>
      <c r="R209" s="208"/>
      <c r="S209" s="208"/>
      <c r="T209" s="209"/>
      <c r="AT209" s="210" t="s">
        <v>158</v>
      </c>
      <c r="AU209" s="210" t="s">
        <v>156</v>
      </c>
      <c r="AV209" s="11" t="s">
        <v>156</v>
      </c>
      <c r="AW209" s="11" t="s">
        <v>160</v>
      </c>
      <c r="AX209" s="11" t="s">
        <v>81</v>
      </c>
      <c r="AY209" s="210" t="s">
        <v>147</v>
      </c>
    </row>
    <row r="210" spans="2:65" s="12" customFormat="1" ht="13.5">
      <c r="B210" s="211"/>
      <c r="C210" s="212"/>
      <c r="D210" s="222" t="s">
        <v>158</v>
      </c>
      <c r="E210" s="223" t="s">
        <v>79</v>
      </c>
      <c r="F210" s="224" t="s">
        <v>161</v>
      </c>
      <c r="G210" s="212"/>
      <c r="H210" s="225">
        <v>17.661999999999999</v>
      </c>
      <c r="I210" s="216"/>
      <c r="J210" s="212"/>
      <c r="K210" s="212"/>
      <c r="L210" s="217"/>
      <c r="M210" s="218"/>
      <c r="N210" s="219"/>
      <c r="O210" s="219"/>
      <c r="P210" s="219"/>
      <c r="Q210" s="219"/>
      <c r="R210" s="219"/>
      <c r="S210" s="219"/>
      <c r="T210" s="220"/>
      <c r="AT210" s="221" t="s">
        <v>158</v>
      </c>
      <c r="AU210" s="221" t="s">
        <v>156</v>
      </c>
      <c r="AV210" s="12" t="s">
        <v>155</v>
      </c>
      <c r="AW210" s="12" t="s">
        <v>160</v>
      </c>
      <c r="AX210" s="12" t="s">
        <v>25</v>
      </c>
      <c r="AY210" s="221" t="s">
        <v>147</v>
      </c>
    </row>
    <row r="211" spans="2:65" s="1" customFormat="1" ht="31.5" customHeight="1">
      <c r="B211" s="39"/>
      <c r="C211" s="187" t="s">
        <v>353</v>
      </c>
      <c r="D211" s="187" t="s">
        <v>150</v>
      </c>
      <c r="E211" s="188" t="s">
        <v>354</v>
      </c>
      <c r="F211" s="189" t="s">
        <v>355</v>
      </c>
      <c r="G211" s="190" t="s">
        <v>153</v>
      </c>
      <c r="H211" s="191">
        <v>5.2</v>
      </c>
      <c r="I211" s="192"/>
      <c r="J211" s="193">
        <f>ROUND(I211*H211,2)</f>
        <v>0</v>
      </c>
      <c r="K211" s="189" t="s">
        <v>154</v>
      </c>
      <c r="L211" s="59"/>
      <c r="M211" s="194" t="s">
        <v>79</v>
      </c>
      <c r="N211" s="195" t="s">
        <v>52</v>
      </c>
      <c r="O211" s="40"/>
      <c r="P211" s="196">
        <f>O211*H211</f>
        <v>0</v>
      </c>
      <c r="Q211" s="196">
        <v>0</v>
      </c>
      <c r="R211" s="196">
        <f>Q211*H211</f>
        <v>0</v>
      </c>
      <c r="S211" s="196">
        <v>6.7000000000000004E-2</v>
      </c>
      <c r="T211" s="197">
        <f>S211*H211</f>
        <v>0.34840000000000004</v>
      </c>
      <c r="AR211" s="22" t="s">
        <v>155</v>
      </c>
      <c r="AT211" s="22" t="s">
        <v>150</v>
      </c>
      <c r="AU211" s="22" t="s">
        <v>156</v>
      </c>
      <c r="AY211" s="22" t="s">
        <v>147</v>
      </c>
      <c r="BE211" s="198">
        <f>IF(N211="základní",J211,0)</f>
        <v>0</v>
      </c>
      <c r="BF211" s="198">
        <f>IF(N211="snížená",J211,0)</f>
        <v>0</v>
      </c>
      <c r="BG211" s="198">
        <f>IF(N211="zákl. přenesená",J211,0)</f>
        <v>0</v>
      </c>
      <c r="BH211" s="198">
        <f>IF(N211="sníž. přenesená",J211,0)</f>
        <v>0</v>
      </c>
      <c r="BI211" s="198">
        <f>IF(N211="nulová",J211,0)</f>
        <v>0</v>
      </c>
      <c r="BJ211" s="22" t="s">
        <v>156</v>
      </c>
      <c r="BK211" s="198">
        <f>ROUND(I211*H211,2)</f>
        <v>0</v>
      </c>
      <c r="BL211" s="22" t="s">
        <v>155</v>
      </c>
      <c r="BM211" s="22" t="s">
        <v>356</v>
      </c>
    </row>
    <row r="212" spans="2:65" s="11" customFormat="1" ht="13.5">
      <c r="B212" s="199"/>
      <c r="C212" s="200"/>
      <c r="D212" s="201" t="s">
        <v>158</v>
      </c>
      <c r="E212" s="202" t="s">
        <v>79</v>
      </c>
      <c r="F212" s="203" t="s">
        <v>357</v>
      </c>
      <c r="G212" s="200"/>
      <c r="H212" s="204">
        <v>5.2</v>
      </c>
      <c r="I212" s="205"/>
      <c r="J212" s="200"/>
      <c r="K212" s="200"/>
      <c r="L212" s="206"/>
      <c r="M212" s="207"/>
      <c r="N212" s="208"/>
      <c r="O212" s="208"/>
      <c r="P212" s="208"/>
      <c r="Q212" s="208"/>
      <c r="R212" s="208"/>
      <c r="S212" s="208"/>
      <c r="T212" s="209"/>
      <c r="AT212" s="210" t="s">
        <v>158</v>
      </c>
      <c r="AU212" s="210" t="s">
        <v>156</v>
      </c>
      <c r="AV212" s="11" t="s">
        <v>156</v>
      </c>
      <c r="AW212" s="11" t="s">
        <v>160</v>
      </c>
      <c r="AX212" s="11" t="s">
        <v>81</v>
      </c>
      <c r="AY212" s="210" t="s">
        <v>147</v>
      </c>
    </row>
    <row r="213" spans="2:65" s="12" customFormat="1" ht="13.5">
      <c r="B213" s="211"/>
      <c r="C213" s="212"/>
      <c r="D213" s="222" t="s">
        <v>158</v>
      </c>
      <c r="E213" s="223" t="s">
        <v>79</v>
      </c>
      <c r="F213" s="224" t="s">
        <v>161</v>
      </c>
      <c r="G213" s="212"/>
      <c r="H213" s="225">
        <v>5.2</v>
      </c>
      <c r="I213" s="216"/>
      <c r="J213" s="212"/>
      <c r="K213" s="212"/>
      <c r="L213" s="217"/>
      <c r="M213" s="218"/>
      <c r="N213" s="219"/>
      <c r="O213" s="219"/>
      <c r="P213" s="219"/>
      <c r="Q213" s="219"/>
      <c r="R213" s="219"/>
      <c r="S213" s="219"/>
      <c r="T213" s="220"/>
      <c r="AT213" s="221" t="s">
        <v>158</v>
      </c>
      <c r="AU213" s="221" t="s">
        <v>156</v>
      </c>
      <c r="AV213" s="12" t="s">
        <v>155</v>
      </c>
      <c r="AW213" s="12" t="s">
        <v>160</v>
      </c>
      <c r="AX213" s="12" t="s">
        <v>25</v>
      </c>
      <c r="AY213" s="221" t="s">
        <v>147</v>
      </c>
    </row>
    <row r="214" spans="2:65" s="1" customFormat="1" ht="31.5" customHeight="1">
      <c r="B214" s="39"/>
      <c r="C214" s="187" t="s">
        <v>358</v>
      </c>
      <c r="D214" s="187" t="s">
        <v>150</v>
      </c>
      <c r="E214" s="188" t="s">
        <v>359</v>
      </c>
      <c r="F214" s="189" t="s">
        <v>360</v>
      </c>
      <c r="G214" s="190" t="s">
        <v>153</v>
      </c>
      <c r="H214" s="191">
        <v>18.911999999999999</v>
      </c>
      <c r="I214" s="192"/>
      <c r="J214" s="193">
        <f>ROUND(I214*H214,2)</f>
        <v>0</v>
      </c>
      <c r="K214" s="189" t="s">
        <v>154</v>
      </c>
      <c r="L214" s="59"/>
      <c r="M214" s="194" t="s">
        <v>79</v>
      </c>
      <c r="N214" s="195" t="s">
        <v>52</v>
      </c>
      <c r="O214" s="40"/>
      <c r="P214" s="196">
        <f>O214*H214</f>
        <v>0</v>
      </c>
      <c r="Q214" s="196">
        <v>0</v>
      </c>
      <c r="R214" s="196">
        <f>Q214*H214</f>
        <v>0</v>
      </c>
      <c r="S214" s="196">
        <v>7.5999999999999998E-2</v>
      </c>
      <c r="T214" s="197">
        <f>S214*H214</f>
        <v>1.4373119999999999</v>
      </c>
      <c r="AR214" s="22" t="s">
        <v>155</v>
      </c>
      <c r="AT214" s="22" t="s">
        <v>150</v>
      </c>
      <c r="AU214" s="22" t="s">
        <v>156</v>
      </c>
      <c r="AY214" s="22" t="s">
        <v>147</v>
      </c>
      <c r="BE214" s="198">
        <f>IF(N214="základní",J214,0)</f>
        <v>0</v>
      </c>
      <c r="BF214" s="198">
        <f>IF(N214="snížená",J214,0)</f>
        <v>0</v>
      </c>
      <c r="BG214" s="198">
        <f>IF(N214="zákl. přenesená",J214,0)</f>
        <v>0</v>
      </c>
      <c r="BH214" s="198">
        <f>IF(N214="sníž. přenesená",J214,0)</f>
        <v>0</v>
      </c>
      <c r="BI214" s="198">
        <f>IF(N214="nulová",J214,0)</f>
        <v>0</v>
      </c>
      <c r="BJ214" s="22" t="s">
        <v>156</v>
      </c>
      <c r="BK214" s="198">
        <f>ROUND(I214*H214,2)</f>
        <v>0</v>
      </c>
      <c r="BL214" s="22" t="s">
        <v>155</v>
      </c>
      <c r="BM214" s="22" t="s">
        <v>361</v>
      </c>
    </row>
    <row r="215" spans="2:65" s="11" customFormat="1" ht="13.5">
      <c r="B215" s="199"/>
      <c r="C215" s="200"/>
      <c r="D215" s="201" t="s">
        <v>158</v>
      </c>
      <c r="E215" s="202" t="s">
        <v>79</v>
      </c>
      <c r="F215" s="203" t="s">
        <v>362</v>
      </c>
      <c r="G215" s="200"/>
      <c r="H215" s="204">
        <v>18.911999999999999</v>
      </c>
      <c r="I215" s="205"/>
      <c r="J215" s="200"/>
      <c r="K215" s="200"/>
      <c r="L215" s="206"/>
      <c r="M215" s="207"/>
      <c r="N215" s="208"/>
      <c r="O215" s="208"/>
      <c r="P215" s="208"/>
      <c r="Q215" s="208"/>
      <c r="R215" s="208"/>
      <c r="S215" s="208"/>
      <c r="T215" s="209"/>
      <c r="AT215" s="210" t="s">
        <v>158</v>
      </c>
      <c r="AU215" s="210" t="s">
        <v>156</v>
      </c>
      <c r="AV215" s="11" t="s">
        <v>156</v>
      </c>
      <c r="AW215" s="11" t="s">
        <v>160</v>
      </c>
      <c r="AX215" s="11" t="s">
        <v>81</v>
      </c>
      <c r="AY215" s="210" t="s">
        <v>147</v>
      </c>
    </row>
    <row r="216" spans="2:65" s="12" customFormat="1" ht="13.5">
      <c r="B216" s="211"/>
      <c r="C216" s="212"/>
      <c r="D216" s="222" t="s">
        <v>158</v>
      </c>
      <c r="E216" s="223" t="s">
        <v>79</v>
      </c>
      <c r="F216" s="224" t="s">
        <v>161</v>
      </c>
      <c r="G216" s="212"/>
      <c r="H216" s="225">
        <v>18.911999999999999</v>
      </c>
      <c r="I216" s="216"/>
      <c r="J216" s="212"/>
      <c r="K216" s="212"/>
      <c r="L216" s="217"/>
      <c r="M216" s="218"/>
      <c r="N216" s="219"/>
      <c r="O216" s="219"/>
      <c r="P216" s="219"/>
      <c r="Q216" s="219"/>
      <c r="R216" s="219"/>
      <c r="S216" s="219"/>
      <c r="T216" s="220"/>
      <c r="AT216" s="221" t="s">
        <v>158</v>
      </c>
      <c r="AU216" s="221" t="s">
        <v>156</v>
      </c>
      <c r="AV216" s="12" t="s">
        <v>155</v>
      </c>
      <c r="AW216" s="12" t="s">
        <v>160</v>
      </c>
      <c r="AX216" s="12" t="s">
        <v>25</v>
      </c>
      <c r="AY216" s="221" t="s">
        <v>147</v>
      </c>
    </row>
    <row r="217" spans="2:65" s="1" customFormat="1" ht="31.5" customHeight="1">
      <c r="B217" s="39"/>
      <c r="C217" s="187" t="s">
        <v>363</v>
      </c>
      <c r="D217" s="187" t="s">
        <v>150</v>
      </c>
      <c r="E217" s="188" t="s">
        <v>364</v>
      </c>
      <c r="F217" s="189" t="s">
        <v>365</v>
      </c>
      <c r="G217" s="190" t="s">
        <v>153</v>
      </c>
      <c r="H217" s="191">
        <v>133.6</v>
      </c>
      <c r="I217" s="192"/>
      <c r="J217" s="193">
        <f>ROUND(I217*H217,2)</f>
        <v>0</v>
      </c>
      <c r="K217" s="189" t="s">
        <v>154</v>
      </c>
      <c r="L217" s="59"/>
      <c r="M217" s="194" t="s">
        <v>79</v>
      </c>
      <c r="N217" s="195" t="s">
        <v>52</v>
      </c>
      <c r="O217" s="40"/>
      <c r="P217" s="196">
        <f>O217*H217</f>
        <v>0</v>
      </c>
      <c r="Q217" s="196">
        <v>0</v>
      </c>
      <c r="R217" s="196">
        <f>Q217*H217</f>
        <v>0</v>
      </c>
      <c r="S217" s="196">
        <v>0.01</v>
      </c>
      <c r="T217" s="197">
        <f>S217*H217</f>
        <v>1.3360000000000001</v>
      </c>
      <c r="AR217" s="22" t="s">
        <v>155</v>
      </c>
      <c r="AT217" s="22" t="s">
        <v>150</v>
      </c>
      <c r="AU217" s="22" t="s">
        <v>156</v>
      </c>
      <c r="AY217" s="22" t="s">
        <v>147</v>
      </c>
      <c r="BE217" s="198">
        <f>IF(N217="základní",J217,0)</f>
        <v>0</v>
      </c>
      <c r="BF217" s="198">
        <f>IF(N217="snížená",J217,0)</f>
        <v>0</v>
      </c>
      <c r="BG217" s="198">
        <f>IF(N217="zákl. přenesená",J217,0)</f>
        <v>0</v>
      </c>
      <c r="BH217" s="198">
        <f>IF(N217="sníž. přenesená",J217,0)</f>
        <v>0</v>
      </c>
      <c r="BI217" s="198">
        <f>IF(N217="nulová",J217,0)</f>
        <v>0</v>
      </c>
      <c r="BJ217" s="22" t="s">
        <v>156</v>
      </c>
      <c r="BK217" s="198">
        <f>ROUND(I217*H217,2)</f>
        <v>0</v>
      </c>
      <c r="BL217" s="22" t="s">
        <v>155</v>
      </c>
      <c r="BM217" s="22" t="s">
        <v>366</v>
      </c>
    </row>
    <row r="218" spans="2:65" s="11" customFormat="1" ht="13.5">
      <c r="B218" s="199"/>
      <c r="C218" s="200"/>
      <c r="D218" s="201" t="s">
        <v>158</v>
      </c>
      <c r="E218" s="202" t="s">
        <v>79</v>
      </c>
      <c r="F218" s="203" t="s">
        <v>367</v>
      </c>
      <c r="G218" s="200"/>
      <c r="H218" s="204">
        <v>133.6</v>
      </c>
      <c r="I218" s="205"/>
      <c r="J218" s="200"/>
      <c r="K218" s="200"/>
      <c r="L218" s="206"/>
      <c r="M218" s="207"/>
      <c r="N218" s="208"/>
      <c r="O218" s="208"/>
      <c r="P218" s="208"/>
      <c r="Q218" s="208"/>
      <c r="R218" s="208"/>
      <c r="S218" s="208"/>
      <c r="T218" s="209"/>
      <c r="AT218" s="210" t="s">
        <v>158</v>
      </c>
      <c r="AU218" s="210" t="s">
        <v>156</v>
      </c>
      <c r="AV218" s="11" t="s">
        <v>156</v>
      </c>
      <c r="AW218" s="11" t="s">
        <v>160</v>
      </c>
      <c r="AX218" s="11" t="s">
        <v>81</v>
      </c>
      <c r="AY218" s="210" t="s">
        <v>147</v>
      </c>
    </row>
    <row r="219" spans="2:65" s="12" customFormat="1" ht="13.5">
      <c r="B219" s="211"/>
      <c r="C219" s="212"/>
      <c r="D219" s="222" t="s">
        <v>158</v>
      </c>
      <c r="E219" s="223" t="s">
        <v>79</v>
      </c>
      <c r="F219" s="224" t="s">
        <v>161</v>
      </c>
      <c r="G219" s="212"/>
      <c r="H219" s="225">
        <v>133.6</v>
      </c>
      <c r="I219" s="216"/>
      <c r="J219" s="212"/>
      <c r="K219" s="212"/>
      <c r="L219" s="217"/>
      <c r="M219" s="218"/>
      <c r="N219" s="219"/>
      <c r="O219" s="219"/>
      <c r="P219" s="219"/>
      <c r="Q219" s="219"/>
      <c r="R219" s="219"/>
      <c r="S219" s="219"/>
      <c r="T219" s="220"/>
      <c r="AT219" s="221" t="s">
        <v>158</v>
      </c>
      <c r="AU219" s="221" t="s">
        <v>156</v>
      </c>
      <c r="AV219" s="12" t="s">
        <v>155</v>
      </c>
      <c r="AW219" s="12" t="s">
        <v>160</v>
      </c>
      <c r="AX219" s="12" t="s">
        <v>25</v>
      </c>
      <c r="AY219" s="221" t="s">
        <v>147</v>
      </c>
    </row>
    <row r="220" spans="2:65" s="1" customFormat="1" ht="31.5" customHeight="1">
      <c r="B220" s="39"/>
      <c r="C220" s="187" t="s">
        <v>368</v>
      </c>
      <c r="D220" s="187" t="s">
        <v>150</v>
      </c>
      <c r="E220" s="188" t="s">
        <v>369</v>
      </c>
      <c r="F220" s="189" t="s">
        <v>370</v>
      </c>
      <c r="G220" s="190" t="s">
        <v>153</v>
      </c>
      <c r="H220" s="191">
        <v>440.25799999999998</v>
      </c>
      <c r="I220" s="192"/>
      <c r="J220" s="193">
        <f>ROUND(I220*H220,2)</f>
        <v>0</v>
      </c>
      <c r="K220" s="189" t="s">
        <v>154</v>
      </c>
      <c r="L220" s="59"/>
      <c r="M220" s="194" t="s">
        <v>79</v>
      </c>
      <c r="N220" s="195" t="s">
        <v>52</v>
      </c>
      <c r="O220" s="40"/>
      <c r="P220" s="196">
        <f>O220*H220</f>
        <v>0</v>
      </c>
      <c r="Q220" s="196">
        <v>0</v>
      </c>
      <c r="R220" s="196">
        <f>Q220*H220</f>
        <v>0</v>
      </c>
      <c r="S220" s="196">
        <v>0.01</v>
      </c>
      <c r="T220" s="197">
        <f>S220*H220</f>
        <v>4.4025799999999995</v>
      </c>
      <c r="AR220" s="22" t="s">
        <v>155</v>
      </c>
      <c r="AT220" s="22" t="s">
        <v>150</v>
      </c>
      <c r="AU220" s="22" t="s">
        <v>156</v>
      </c>
      <c r="AY220" s="22" t="s">
        <v>147</v>
      </c>
      <c r="BE220" s="198">
        <f>IF(N220="základní",J220,0)</f>
        <v>0</v>
      </c>
      <c r="BF220" s="198">
        <f>IF(N220="snížená",J220,0)</f>
        <v>0</v>
      </c>
      <c r="BG220" s="198">
        <f>IF(N220="zákl. přenesená",J220,0)</f>
        <v>0</v>
      </c>
      <c r="BH220" s="198">
        <f>IF(N220="sníž. přenesená",J220,0)</f>
        <v>0</v>
      </c>
      <c r="BI220" s="198">
        <f>IF(N220="nulová",J220,0)</f>
        <v>0</v>
      </c>
      <c r="BJ220" s="22" t="s">
        <v>156</v>
      </c>
      <c r="BK220" s="198">
        <f>ROUND(I220*H220,2)</f>
        <v>0</v>
      </c>
      <c r="BL220" s="22" t="s">
        <v>155</v>
      </c>
      <c r="BM220" s="22" t="s">
        <v>371</v>
      </c>
    </row>
    <row r="221" spans="2:65" s="11" customFormat="1" ht="13.5">
      <c r="B221" s="199"/>
      <c r="C221" s="200"/>
      <c r="D221" s="201" t="s">
        <v>158</v>
      </c>
      <c r="E221" s="202" t="s">
        <v>79</v>
      </c>
      <c r="F221" s="203" t="s">
        <v>372</v>
      </c>
      <c r="G221" s="200"/>
      <c r="H221" s="204">
        <v>440.25799999999998</v>
      </c>
      <c r="I221" s="205"/>
      <c r="J221" s="200"/>
      <c r="K221" s="200"/>
      <c r="L221" s="206"/>
      <c r="M221" s="207"/>
      <c r="N221" s="208"/>
      <c r="O221" s="208"/>
      <c r="P221" s="208"/>
      <c r="Q221" s="208"/>
      <c r="R221" s="208"/>
      <c r="S221" s="208"/>
      <c r="T221" s="209"/>
      <c r="AT221" s="210" t="s">
        <v>158</v>
      </c>
      <c r="AU221" s="210" t="s">
        <v>156</v>
      </c>
      <c r="AV221" s="11" t="s">
        <v>156</v>
      </c>
      <c r="AW221" s="11" t="s">
        <v>160</v>
      </c>
      <c r="AX221" s="11" t="s">
        <v>81</v>
      </c>
      <c r="AY221" s="210" t="s">
        <v>147</v>
      </c>
    </row>
    <row r="222" spans="2:65" s="12" customFormat="1" ht="13.5">
      <c r="B222" s="211"/>
      <c r="C222" s="212"/>
      <c r="D222" s="222" t="s">
        <v>158</v>
      </c>
      <c r="E222" s="223" t="s">
        <v>79</v>
      </c>
      <c r="F222" s="224" t="s">
        <v>161</v>
      </c>
      <c r="G222" s="212"/>
      <c r="H222" s="225">
        <v>440.25799999999998</v>
      </c>
      <c r="I222" s="216"/>
      <c r="J222" s="212"/>
      <c r="K222" s="212"/>
      <c r="L222" s="217"/>
      <c r="M222" s="218"/>
      <c r="N222" s="219"/>
      <c r="O222" s="219"/>
      <c r="P222" s="219"/>
      <c r="Q222" s="219"/>
      <c r="R222" s="219"/>
      <c r="S222" s="219"/>
      <c r="T222" s="220"/>
      <c r="AT222" s="221" t="s">
        <v>158</v>
      </c>
      <c r="AU222" s="221" t="s">
        <v>156</v>
      </c>
      <c r="AV222" s="12" t="s">
        <v>155</v>
      </c>
      <c r="AW222" s="12" t="s">
        <v>160</v>
      </c>
      <c r="AX222" s="12" t="s">
        <v>25</v>
      </c>
      <c r="AY222" s="221" t="s">
        <v>147</v>
      </c>
    </row>
    <row r="223" spans="2:65" s="1" customFormat="1" ht="31.5" customHeight="1">
      <c r="B223" s="39"/>
      <c r="C223" s="187" t="s">
        <v>373</v>
      </c>
      <c r="D223" s="187" t="s">
        <v>150</v>
      </c>
      <c r="E223" s="188" t="s">
        <v>374</v>
      </c>
      <c r="F223" s="189" t="s">
        <v>375</v>
      </c>
      <c r="G223" s="190" t="s">
        <v>153</v>
      </c>
      <c r="H223" s="191">
        <v>491.37200000000001</v>
      </c>
      <c r="I223" s="192"/>
      <c r="J223" s="193">
        <f>ROUND(I223*H223,2)</f>
        <v>0</v>
      </c>
      <c r="K223" s="189" t="s">
        <v>154</v>
      </c>
      <c r="L223" s="59"/>
      <c r="M223" s="194" t="s">
        <v>79</v>
      </c>
      <c r="N223" s="195" t="s">
        <v>52</v>
      </c>
      <c r="O223" s="40"/>
      <c r="P223" s="196">
        <f>O223*H223</f>
        <v>0</v>
      </c>
      <c r="Q223" s="196">
        <v>0</v>
      </c>
      <c r="R223" s="196">
        <f>Q223*H223</f>
        <v>0</v>
      </c>
      <c r="S223" s="196">
        <v>1.6E-2</v>
      </c>
      <c r="T223" s="197">
        <f>S223*H223</f>
        <v>7.8619520000000005</v>
      </c>
      <c r="AR223" s="22" t="s">
        <v>155</v>
      </c>
      <c r="AT223" s="22" t="s">
        <v>150</v>
      </c>
      <c r="AU223" s="22" t="s">
        <v>156</v>
      </c>
      <c r="AY223" s="22" t="s">
        <v>147</v>
      </c>
      <c r="BE223" s="198">
        <f>IF(N223="základní",J223,0)</f>
        <v>0</v>
      </c>
      <c r="BF223" s="198">
        <f>IF(N223="snížená",J223,0)</f>
        <v>0</v>
      </c>
      <c r="BG223" s="198">
        <f>IF(N223="zákl. přenesená",J223,0)</f>
        <v>0</v>
      </c>
      <c r="BH223" s="198">
        <f>IF(N223="sníž. přenesená",J223,0)</f>
        <v>0</v>
      </c>
      <c r="BI223" s="198">
        <f>IF(N223="nulová",J223,0)</f>
        <v>0</v>
      </c>
      <c r="BJ223" s="22" t="s">
        <v>156</v>
      </c>
      <c r="BK223" s="198">
        <f>ROUND(I223*H223,2)</f>
        <v>0</v>
      </c>
      <c r="BL223" s="22" t="s">
        <v>155</v>
      </c>
      <c r="BM223" s="22" t="s">
        <v>376</v>
      </c>
    </row>
    <row r="224" spans="2:65" s="10" customFormat="1" ht="29.85" customHeight="1">
      <c r="B224" s="170"/>
      <c r="C224" s="171"/>
      <c r="D224" s="184" t="s">
        <v>80</v>
      </c>
      <c r="E224" s="185" t="s">
        <v>377</v>
      </c>
      <c r="F224" s="185" t="s">
        <v>378</v>
      </c>
      <c r="G224" s="171"/>
      <c r="H224" s="171"/>
      <c r="I224" s="174"/>
      <c r="J224" s="186">
        <f>BK224</f>
        <v>0</v>
      </c>
      <c r="K224" s="171"/>
      <c r="L224" s="176"/>
      <c r="M224" s="177"/>
      <c r="N224" s="178"/>
      <c r="O224" s="178"/>
      <c r="P224" s="179">
        <f>SUM(P225:P229)</f>
        <v>0</v>
      </c>
      <c r="Q224" s="178"/>
      <c r="R224" s="179">
        <f>SUM(R225:R229)</f>
        <v>0</v>
      </c>
      <c r="S224" s="178"/>
      <c r="T224" s="180">
        <f>SUM(T225:T229)</f>
        <v>0</v>
      </c>
      <c r="AR224" s="181" t="s">
        <v>25</v>
      </c>
      <c r="AT224" s="182" t="s">
        <v>80</v>
      </c>
      <c r="AU224" s="182" t="s">
        <v>25</v>
      </c>
      <c r="AY224" s="181" t="s">
        <v>147</v>
      </c>
      <c r="BK224" s="183">
        <f>SUM(BK225:BK229)</f>
        <v>0</v>
      </c>
    </row>
    <row r="225" spans="2:65" s="1" customFormat="1" ht="31.5" customHeight="1">
      <c r="B225" s="39"/>
      <c r="C225" s="187" t="s">
        <v>379</v>
      </c>
      <c r="D225" s="187" t="s">
        <v>150</v>
      </c>
      <c r="E225" s="188" t="s">
        <v>380</v>
      </c>
      <c r="F225" s="189" t="s">
        <v>381</v>
      </c>
      <c r="G225" s="190" t="s">
        <v>382</v>
      </c>
      <c r="H225" s="191">
        <v>89.741</v>
      </c>
      <c r="I225" s="192"/>
      <c r="J225" s="193">
        <f>ROUND(I225*H225,2)</f>
        <v>0</v>
      </c>
      <c r="K225" s="189" t="s">
        <v>154</v>
      </c>
      <c r="L225" s="59"/>
      <c r="M225" s="194" t="s">
        <v>79</v>
      </c>
      <c r="N225" s="195" t="s">
        <v>52</v>
      </c>
      <c r="O225" s="40"/>
      <c r="P225" s="196">
        <f>O225*H225</f>
        <v>0</v>
      </c>
      <c r="Q225" s="196">
        <v>0</v>
      </c>
      <c r="R225" s="196">
        <f>Q225*H225</f>
        <v>0</v>
      </c>
      <c r="S225" s="196">
        <v>0</v>
      </c>
      <c r="T225" s="197">
        <f>S225*H225</f>
        <v>0</v>
      </c>
      <c r="AR225" s="22" t="s">
        <v>155</v>
      </c>
      <c r="AT225" s="22" t="s">
        <v>150</v>
      </c>
      <c r="AU225" s="22" t="s">
        <v>156</v>
      </c>
      <c r="AY225" s="22" t="s">
        <v>147</v>
      </c>
      <c r="BE225" s="198">
        <f>IF(N225="základní",J225,0)</f>
        <v>0</v>
      </c>
      <c r="BF225" s="198">
        <f>IF(N225="snížená",J225,0)</f>
        <v>0</v>
      </c>
      <c r="BG225" s="198">
        <f>IF(N225="zákl. přenesená",J225,0)</f>
        <v>0</v>
      </c>
      <c r="BH225" s="198">
        <f>IF(N225="sníž. přenesená",J225,0)</f>
        <v>0</v>
      </c>
      <c r="BI225" s="198">
        <f>IF(N225="nulová",J225,0)</f>
        <v>0</v>
      </c>
      <c r="BJ225" s="22" t="s">
        <v>156</v>
      </c>
      <c r="BK225" s="198">
        <f>ROUND(I225*H225,2)</f>
        <v>0</v>
      </c>
      <c r="BL225" s="22" t="s">
        <v>155</v>
      </c>
      <c r="BM225" s="22" t="s">
        <v>383</v>
      </c>
    </row>
    <row r="226" spans="2:65" s="1" customFormat="1" ht="31.5" customHeight="1">
      <c r="B226" s="39"/>
      <c r="C226" s="187" t="s">
        <v>384</v>
      </c>
      <c r="D226" s="187" t="s">
        <v>150</v>
      </c>
      <c r="E226" s="188" t="s">
        <v>385</v>
      </c>
      <c r="F226" s="189" t="s">
        <v>386</v>
      </c>
      <c r="G226" s="190" t="s">
        <v>382</v>
      </c>
      <c r="H226" s="191">
        <v>89.741</v>
      </c>
      <c r="I226" s="192"/>
      <c r="J226" s="193">
        <f>ROUND(I226*H226,2)</f>
        <v>0</v>
      </c>
      <c r="K226" s="189" t="s">
        <v>154</v>
      </c>
      <c r="L226" s="59"/>
      <c r="M226" s="194" t="s">
        <v>79</v>
      </c>
      <c r="N226" s="195" t="s">
        <v>52</v>
      </c>
      <c r="O226" s="40"/>
      <c r="P226" s="196">
        <f>O226*H226</f>
        <v>0</v>
      </c>
      <c r="Q226" s="196">
        <v>0</v>
      </c>
      <c r="R226" s="196">
        <f>Q226*H226</f>
        <v>0</v>
      </c>
      <c r="S226" s="196">
        <v>0</v>
      </c>
      <c r="T226" s="197">
        <f>S226*H226</f>
        <v>0</v>
      </c>
      <c r="AR226" s="22" t="s">
        <v>155</v>
      </c>
      <c r="AT226" s="22" t="s">
        <v>150</v>
      </c>
      <c r="AU226" s="22" t="s">
        <v>156</v>
      </c>
      <c r="AY226" s="22" t="s">
        <v>147</v>
      </c>
      <c r="BE226" s="198">
        <f>IF(N226="základní",J226,0)</f>
        <v>0</v>
      </c>
      <c r="BF226" s="198">
        <f>IF(N226="snížená",J226,0)</f>
        <v>0</v>
      </c>
      <c r="BG226" s="198">
        <f>IF(N226="zákl. přenesená",J226,0)</f>
        <v>0</v>
      </c>
      <c r="BH226" s="198">
        <f>IF(N226="sníž. přenesená",J226,0)</f>
        <v>0</v>
      </c>
      <c r="BI226" s="198">
        <f>IF(N226="nulová",J226,0)</f>
        <v>0</v>
      </c>
      <c r="BJ226" s="22" t="s">
        <v>156</v>
      </c>
      <c r="BK226" s="198">
        <f>ROUND(I226*H226,2)</f>
        <v>0</v>
      </c>
      <c r="BL226" s="22" t="s">
        <v>155</v>
      </c>
      <c r="BM226" s="22" t="s">
        <v>387</v>
      </c>
    </row>
    <row r="227" spans="2:65" s="1" customFormat="1" ht="31.5" customHeight="1">
      <c r="B227" s="39"/>
      <c r="C227" s="187" t="s">
        <v>388</v>
      </c>
      <c r="D227" s="187" t="s">
        <v>150</v>
      </c>
      <c r="E227" s="188" t="s">
        <v>389</v>
      </c>
      <c r="F227" s="189" t="s">
        <v>390</v>
      </c>
      <c r="G227" s="190" t="s">
        <v>382</v>
      </c>
      <c r="H227" s="191">
        <v>2602.489</v>
      </c>
      <c r="I227" s="192"/>
      <c r="J227" s="193">
        <f>ROUND(I227*H227,2)</f>
        <v>0</v>
      </c>
      <c r="K227" s="189" t="s">
        <v>154</v>
      </c>
      <c r="L227" s="59"/>
      <c r="M227" s="194" t="s">
        <v>79</v>
      </c>
      <c r="N227" s="195" t="s">
        <v>52</v>
      </c>
      <c r="O227" s="40"/>
      <c r="P227" s="196">
        <f>O227*H227</f>
        <v>0</v>
      </c>
      <c r="Q227" s="196">
        <v>0</v>
      </c>
      <c r="R227" s="196">
        <f>Q227*H227</f>
        <v>0</v>
      </c>
      <c r="S227" s="196">
        <v>0</v>
      </c>
      <c r="T227" s="197">
        <f>S227*H227</f>
        <v>0</v>
      </c>
      <c r="AR227" s="22" t="s">
        <v>155</v>
      </c>
      <c r="AT227" s="22" t="s">
        <v>150</v>
      </c>
      <c r="AU227" s="22" t="s">
        <v>156</v>
      </c>
      <c r="AY227" s="22" t="s">
        <v>147</v>
      </c>
      <c r="BE227" s="198">
        <f>IF(N227="základní",J227,0)</f>
        <v>0</v>
      </c>
      <c r="BF227" s="198">
        <f>IF(N227="snížená",J227,0)</f>
        <v>0</v>
      </c>
      <c r="BG227" s="198">
        <f>IF(N227="zákl. přenesená",J227,0)</f>
        <v>0</v>
      </c>
      <c r="BH227" s="198">
        <f>IF(N227="sníž. přenesená",J227,0)</f>
        <v>0</v>
      </c>
      <c r="BI227" s="198">
        <f>IF(N227="nulová",J227,0)</f>
        <v>0</v>
      </c>
      <c r="BJ227" s="22" t="s">
        <v>156</v>
      </c>
      <c r="BK227" s="198">
        <f>ROUND(I227*H227,2)</f>
        <v>0</v>
      </c>
      <c r="BL227" s="22" t="s">
        <v>155</v>
      </c>
      <c r="BM227" s="22" t="s">
        <v>391</v>
      </c>
    </row>
    <row r="228" spans="2:65" s="11" customFormat="1" ht="13.5">
      <c r="B228" s="199"/>
      <c r="C228" s="200"/>
      <c r="D228" s="222" t="s">
        <v>158</v>
      </c>
      <c r="E228" s="200"/>
      <c r="F228" s="238" t="s">
        <v>392</v>
      </c>
      <c r="G228" s="200"/>
      <c r="H228" s="239">
        <v>2602.489</v>
      </c>
      <c r="I228" s="205"/>
      <c r="J228" s="200"/>
      <c r="K228" s="200"/>
      <c r="L228" s="206"/>
      <c r="M228" s="207"/>
      <c r="N228" s="208"/>
      <c r="O228" s="208"/>
      <c r="P228" s="208"/>
      <c r="Q228" s="208"/>
      <c r="R228" s="208"/>
      <c r="S228" s="208"/>
      <c r="T228" s="209"/>
      <c r="AT228" s="210" t="s">
        <v>158</v>
      </c>
      <c r="AU228" s="210" t="s">
        <v>156</v>
      </c>
      <c r="AV228" s="11" t="s">
        <v>156</v>
      </c>
      <c r="AW228" s="11" t="s">
        <v>6</v>
      </c>
      <c r="AX228" s="11" t="s">
        <v>25</v>
      </c>
      <c r="AY228" s="210" t="s">
        <v>147</v>
      </c>
    </row>
    <row r="229" spans="2:65" s="1" customFormat="1" ht="22.5" customHeight="1">
      <c r="B229" s="39"/>
      <c r="C229" s="187" t="s">
        <v>393</v>
      </c>
      <c r="D229" s="187" t="s">
        <v>150</v>
      </c>
      <c r="E229" s="188" t="s">
        <v>394</v>
      </c>
      <c r="F229" s="189" t="s">
        <v>395</v>
      </c>
      <c r="G229" s="190" t="s">
        <v>382</v>
      </c>
      <c r="H229" s="191">
        <v>89.741</v>
      </c>
      <c r="I229" s="192"/>
      <c r="J229" s="193">
        <f>ROUND(I229*H229,2)</f>
        <v>0</v>
      </c>
      <c r="K229" s="189" t="s">
        <v>154</v>
      </c>
      <c r="L229" s="59"/>
      <c r="M229" s="194" t="s">
        <v>79</v>
      </c>
      <c r="N229" s="195" t="s">
        <v>52</v>
      </c>
      <c r="O229" s="40"/>
      <c r="P229" s="196">
        <f>O229*H229</f>
        <v>0</v>
      </c>
      <c r="Q229" s="196">
        <v>0</v>
      </c>
      <c r="R229" s="196">
        <f>Q229*H229</f>
        <v>0</v>
      </c>
      <c r="S229" s="196">
        <v>0</v>
      </c>
      <c r="T229" s="197">
        <f>S229*H229</f>
        <v>0</v>
      </c>
      <c r="AR229" s="22" t="s">
        <v>155</v>
      </c>
      <c r="AT229" s="22" t="s">
        <v>150</v>
      </c>
      <c r="AU229" s="22" t="s">
        <v>156</v>
      </c>
      <c r="AY229" s="22" t="s">
        <v>147</v>
      </c>
      <c r="BE229" s="198">
        <f>IF(N229="základní",J229,0)</f>
        <v>0</v>
      </c>
      <c r="BF229" s="198">
        <f>IF(N229="snížená",J229,0)</f>
        <v>0</v>
      </c>
      <c r="BG229" s="198">
        <f>IF(N229="zákl. přenesená",J229,0)</f>
        <v>0</v>
      </c>
      <c r="BH229" s="198">
        <f>IF(N229="sníž. přenesená",J229,0)</f>
        <v>0</v>
      </c>
      <c r="BI229" s="198">
        <f>IF(N229="nulová",J229,0)</f>
        <v>0</v>
      </c>
      <c r="BJ229" s="22" t="s">
        <v>156</v>
      </c>
      <c r="BK229" s="198">
        <f>ROUND(I229*H229,2)</f>
        <v>0</v>
      </c>
      <c r="BL229" s="22" t="s">
        <v>155</v>
      </c>
      <c r="BM229" s="22" t="s">
        <v>396</v>
      </c>
    </row>
    <row r="230" spans="2:65" s="10" customFormat="1" ht="29.85" customHeight="1">
      <c r="B230" s="170"/>
      <c r="C230" s="171"/>
      <c r="D230" s="184" t="s">
        <v>80</v>
      </c>
      <c r="E230" s="185" t="s">
        <v>397</v>
      </c>
      <c r="F230" s="185" t="s">
        <v>398</v>
      </c>
      <c r="G230" s="171"/>
      <c r="H230" s="171"/>
      <c r="I230" s="174"/>
      <c r="J230" s="186">
        <f>BK230</f>
        <v>0</v>
      </c>
      <c r="K230" s="171"/>
      <c r="L230" s="176"/>
      <c r="M230" s="177"/>
      <c r="N230" s="178"/>
      <c r="O230" s="178"/>
      <c r="P230" s="179">
        <f>P231</f>
        <v>0</v>
      </c>
      <c r="Q230" s="178"/>
      <c r="R230" s="179">
        <f>R231</f>
        <v>0</v>
      </c>
      <c r="S230" s="178"/>
      <c r="T230" s="180">
        <f>T231</f>
        <v>0</v>
      </c>
      <c r="AR230" s="181" t="s">
        <v>25</v>
      </c>
      <c r="AT230" s="182" t="s">
        <v>80</v>
      </c>
      <c r="AU230" s="182" t="s">
        <v>25</v>
      </c>
      <c r="AY230" s="181" t="s">
        <v>147</v>
      </c>
      <c r="BK230" s="183">
        <f>BK231</f>
        <v>0</v>
      </c>
    </row>
    <row r="231" spans="2:65" s="1" customFormat="1" ht="44.25" customHeight="1">
      <c r="B231" s="39"/>
      <c r="C231" s="187" t="s">
        <v>399</v>
      </c>
      <c r="D231" s="187" t="s">
        <v>150</v>
      </c>
      <c r="E231" s="188" t="s">
        <v>400</v>
      </c>
      <c r="F231" s="189" t="s">
        <v>401</v>
      </c>
      <c r="G231" s="190" t="s">
        <v>382</v>
      </c>
      <c r="H231" s="191">
        <v>65.763000000000005</v>
      </c>
      <c r="I231" s="192"/>
      <c r="J231" s="193">
        <f>ROUND(I231*H231,2)</f>
        <v>0</v>
      </c>
      <c r="K231" s="189" t="s">
        <v>154</v>
      </c>
      <c r="L231" s="59"/>
      <c r="M231" s="194" t="s">
        <v>79</v>
      </c>
      <c r="N231" s="195" t="s">
        <v>52</v>
      </c>
      <c r="O231" s="40"/>
      <c r="P231" s="196">
        <f>O231*H231</f>
        <v>0</v>
      </c>
      <c r="Q231" s="196">
        <v>0</v>
      </c>
      <c r="R231" s="196">
        <f>Q231*H231</f>
        <v>0</v>
      </c>
      <c r="S231" s="196">
        <v>0</v>
      </c>
      <c r="T231" s="197">
        <f>S231*H231</f>
        <v>0</v>
      </c>
      <c r="AR231" s="22" t="s">
        <v>155</v>
      </c>
      <c r="AT231" s="22" t="s">
        <v>150</v>
      </c>
      <c r="AU231" s="22" t="s">
        <v>156</v>
      </c>
      <c r="AY231" s="22" t="s">
        <v>147</v>
      </c>
      <c r="BE231" s="198">
        <f>IF(N231="základní",J231,0)</f>
        <v>0</v>
      </c>
      <c r="BF231" s="198">
        <f>IF(N231="snížená",J231,0)</f>
        <v>0</v>
      </c>
      <c r="BG231" s="198">
        <f>IF(N231="zákl. přenesená",J231,0)</f>
        <v>0</v>
      </c>
      <c r="BH231" s="198">
        <f>IF(N231="sníž. přenesená",J231,0)</f>
        <v>0</v>
      </c>
      <c r="BI231" s="198">
        <f>IF(N231="nulová",J231,0)</f>
        <v>0</v>
      </c>
      <c r="BJ231" s="22" t="s">
        <v>156</v>
      </c>
      <c r="BK231" s="198">
        <f>ROUND(I231*H231,2)</f>
        <v>0</v>
      </c>
      <c r="BL231" s="22" t="s">
        <v>155</v>
      </c>
      <c r="BM231" s="22" t="s">
        <v>402</v>
      </c>
    </row>
    <row r="232" spans="2:65" s="10" customFormat="1" ht="37.35" customHeight="1">
      <c r="B232" s="170"/>
      <c r="C232" s="171"/>
      <c r="D232" s="172" t="s">
        <v>80</v>
      </c>
      <c r="E232" s="173" t="s">
        <v>403</v>
      </c>
      <c r="F232" s="173" t="s">
        <v>404</v>
      </c>
      <c r="G232" s="171"/>
      <c r="H232" s="171"/>
      <c r="I232" s="174"/>
      <c r="J232" s="175">
        <f>BK232</f>
        <v>0</v>
      </c>
      <c r="K232" s="171"/>
      <c r="L232" s="176"/>
      <c r="M232" s="177"/>
      <c r="N232" s="178"/>
      <c r="O232" s="178"/>
      <c r="P232" s="179">
        <f>P233+P242+P245+P249+P254+P258+P262+P274+P279+P285+P321+P328+P332+P336</f>
        <v>0</v>
      </c>
      <c r="Q232" s="178"/>
      <c r="R232" s="179">
        <f>R233+R242+R245+R249+R254+R258+R262+R274+R279+R285+R321+R328+R332+R336</f>
        <v>6.9030280900000003</v>
      </c>
      <c r="S232" s="178"/>
      <c r="T232" s="180">
        <f>T233+T242+T245+T249+T254+T258+T262+T274+T279+T285+T321+T328+T332+T336</f>
        <v>0.38400000000000001</v>
      </c>
      <c r="AR232" s="181" t="s">
        <v>156</v>
      </c>
      <c r="AT232" s="182" t="s">
        <v>80</v>
      </c>
      <c r="AU232" s="182" t="s">
        <v>81</v>
      </c>
      <c r="AY232" s="181" t="s">
        <v>147</v>
      </c>
      <c r="BK232" s="183">
        <f>BK233+BK242+BK245+BK249+BK254+BK258+BK262+BK274+BK279+BK285+BK321+BK328+BK332+BK336</f>
        <v>0</v>
      </c>
    </row>
    <row r="233" spans="2:65" s="10" customFormat="1" ht="19.899999999999999" customHeight="1">
      <c r="B233" s="170"/>
      <c r="C233" s="171"/>
      <c r="D233" s="184" t="s">
        <v>80</v>
      </c>
      <c r="E233" s="185" t="s">
        <v>405</v>
      </c>
      <c r="F233" s="185" t="s">
        <v>406</v>
      </c>
      <c r="G233" s="171"/>
      <c r="H233" s="171"/>
      <c r="I233" s="174"/>
      <c r="J233" s="186">
        <f>BK233</f>
        <v>0</v>
      </c>
      <c r="K233" s="171"/>
      <c r="L233" s="176"/>
      <c r="M233" s="177"/>
      <c r="N233" s="178"/>
      <c r="O233" s="178"/>
      <c r="P233" s="179">
        <f>SUM(P234:P241)</f>
        <v>0</v>
      </c>
      <c r="Q233" s="178"/>
      <c r="R233" s="179">
        <f>SUM(R234:R241)</f>
        <v>1.6537500000000001</v>
      </c>
      <c r="S233" s="178"/>
      <c r="T233" s="180">
        <f>SUM(T234:T241)</f>
        <v>0</v>
      </c>
      <c r="AR233" s="181" t="s">
        <v>156</v>
      </c>
      <c r="AT233" s="182" t="s">
        <v>80</v>
      </c>
      <c r="AU233" s="182" t="s">
        <v>25</v>
      </c>
      <c r="AY233" s="181" t="s">
        <v>147</v>
      </c>
      <c r="BK233" s="183">
        <f>SUM(BK234:BK241)</f>
        <v>0</v>
      </c>
    </row>
    <row r="234" spans="2:65" s="1" customFormat="1" ht="31.5" customHeight="1">
      <c r="B234" s="39"/>
      <c r="C234" s="187" t="s">
        <v>407</v>
      </c>
      <c r="D234" s="187" t="s">
        <v>150</v>
      </c>
      <c r="E234" s="188" t="s">
        <v>408</v>
      </c>
      <c r="F234" s="189" t="s">
        <v>409</v>
      </c>
      <c r="G234" s="190" t="s">
        <v>153</v>
      </c>
      <c r="H234" s="191">
        <v>215.392</v>
      </c>
      <c r="I234" s="192"/>
      <c r="J234" s="193">
        <f>ROUND(I234*H234,2)</f>
        <v>0</v>
      </c>
      <c r="K234" s="189" t="s">
        <v>154</v>
      </c>
      <c r="L234" s="59"/>
      <c r="M234" s="194" t="s">
        <v>79</v>
      </c>
      <c r="N234" s="195" t="s">
        <v>52</v>
      </c>
      <c r="O234" s="40"/>
      <c r="P234" s="196">
        <f>O234*H234</f>
        <v>0</v>
      </c>
      <c r="Q234" s="196">
        <v>0</v>
      </c>
      <c r="R234" s="196">
        <f>Q234*H234</f>
        <v>0</v>
      </c>
      <c r="S234" s="196">
        <v>0</v>
      </c>
      <c r="T234" s="197">
        <f>S234*H234</f>
        <v>0</v>
      </c>
      <c r="AR234" s="22" t="s">
        <v>232</v>
      </c>
      <c r="AT234" s="22" t="s">
        <v>150</v>
      </c>
      <c r="AU234" s="22" t="s">
        <v>156</v>
      </c>
      <c r="AY234" s="22" t="s">
        <v>147</v>
      </c>
      <c r="BE234" s="198">
        <f>IF(N234="základní",J234,0)</f>
        <v>0</v>
      </c>
      <c r="BF234" s="198">
        <f>IF(N234="snížená",J234,0)</f>
        <v>0</v>
      </c>
      <c r="BG234" s="198">
        <f>IF(N234="zákl. přenesená",J234,0)</f>
        <v>0</v>
      </c>
      <c r="BH234" s="198">
        <f>IF(N234="sníž. přenesená",J234,0)</f>
        <v>0</v>
      </c>
      <c r="BI234" s="198">
        <f>IF(N234="nulová",J234,0)</f>
        <v>0</v>
      </c>
      <c r="BJ234" s="22" t="s">
        <v>156</v>
      </c>
      <c r="BK234" s="198">
        <f>ROUND(I234*H234,2)</f>
        <v>0</v>
      </c>
      <c r="BL234" s="22" t="s">
        <v>232</v>
      </c>
      <c r="BM234" s="22" t="s">
        <v>410</v>
      </c>
    </row>
    <row r="235" spans="2:65" s="1" customFormat="1" ht="31.5" customHeight="1">
      <c r="B235" s="39"/>
      <c r="C235" s="226" t="s">
        <v>411</v>
      </c>
      <c r="D235" s="226" t="s">
        <v>196</v>
      </c>
      <c r="E235" s="227" t="s">
        <v>412</v>
      </c>
      <c r="F235" s="228" t="s">
        <v>413</v>
      </c>
      <c r="G235" s="229" t="s">
        <v>153</v>
      </c>
      <c r="H235" s="230">
        <v>219.7</v>
      </c>
      <c r="I235" s="231"/>
      <c r="J235" s="232">
        <f>ROUND(I235*H235,2)</f>
        <v>0</v>
      </c>
      <c r="K235" s="228" t="s">
        <v>154</v>
      </c>
      <c r="L235" s="233"/>
      <c r="M235" s="234" t="s">
        <v>79</v>
      </c>
      <c r="N235" s="235" t="s">
        <v>52</v>
      </c>
      <c r="O235" s="40"/>
      <c r="P235" s="196">
        <f>O235*H235</f>
        <v>0</v>
      </c>
      <c r="Q235" s="196">
        <v>1.5E-3</v>
      </c>
      <c r="R235" s="196">
        <f>Q235*H235</f>
        <v>0.32955000000000001</v>
      </c>
      <c r="S235" s="196">
        <v>0</v>
      </c>
      <c r="T235" s="197">
        <f>S235*H235</f>
        <v>0</v>
      </c>
      <c r="AR235" s="22" t="s">
        <v>309</v>
      </c>
      <c r="AT235" s="22" t="s">
        <v>196</v>
      </c>
      <c r="AU235" s="22" t="s">
        <v>156</v>
      </c>
      <c r="AY235" s="22" t="s">
        <v>147</v>
      </c>
      <c r="BE235" s="198">
        <f>IF(N235="základní",J235,0)</f>
        <v>0</v>
      </c>
      <c r="BF235" s="198">
        <f>IF(N235="snížená",J235,0)</f>
        <v>0</v>
      </c>
      <c r="BG235" s="198">
        <f>IF(N235="zákl. přenesená",J235,0)</f>
        <v>0</v>
      </c>
      <c r="BH235" s="198">
        <f>IF(N235="sníž. přenesená",J235,0)</f>
        <v>0</v>
      </c>
      <c r="BI235" s="198">
        <f>IF(N235="nulová",J235,0)</f>
        <v>0</v>
      </c>
      <c r="BJ235" s="22" t="s">
        <v>156</v>
      </c>
      <c r="BK235" s="198">
        <f>ROUND(I235*H235,2)</f>
        <v>0</v>
      </c>
      <c r="BL235" s="22" t="s">
        <v>232</v>
      </c>
      <c r="BM235" s="22" t="s">
        <v>414</v>
      </c>
    </row>
    <row r="236" spans="2:65" s="1" customFormat="1" ht="27">
      <c r="B236" s="39"/>
      <c r="C236" s="61"/>
      <c r="D236" s="201" t="s">
        <v>200</v>
      </c>
      <c r="E236" s="61"/>
      <c r="F236" s="236" t="s">
        <v>211</v>
      </c>
      <c r="G236" s="61"/>
      <c r="H236" s="61"/>
      <c r="I236" s="157"/>
      <c r="J236" s="61"/>
      <c r="K236" s="61"/>
      <c r="L236" s="59"/>
      <c r="M236" s="237"/>
      <c r="N236" s="40"/>
      <c r="O236" s="40"/>
      <c r="P236" s="40"/>
      <c r="Q236" s="40"/>
      <c r="R236" s="40"/>
      <c r="S236" s="40"/>
      <c r="T236" s="76"/>
      <c r="AT236" s="22" t="s">
        <v>200</v>
      </c>
      <c r="AU236" s="22" t="s">
        <v>156</v>
      </c>
    </row>
    <row r="237" spans="2:65" s="11" customFormat="1" ht="13.5">
      <c r="B237" s="199"/>
      <c r="C237" s="200"/>
      <c r="D237" s="222" t="s">
        <v>158</v>
      </c>
      <c r="E237" s="200"/>
      <c r="F237" s="238" t="s">
        <v>415</v>
      </c>
      <c r="G237" s="200"/>
      <c r="H237" s="239">
        <v>219.7</v>
      </c>
      <c r="I237" s="205"/>
      <c r="J237" s="200"/>
      <c r="K237" s="200"/>
      <c r="L237" s="206"/>
      <c r="M237" s="207"/>
      <c r="N237" s="208"/>
      <c r="O237" s="208"/>
      <c r="P237" s="208"/>
      <c r="Q237" s="208"/>
      <c r="R237" s="208"/>
      <c r="S237" s="208"/>
      <c r="T237" s="209"/>
      <c r="AT237" s="210" t="s">
        <v>158</v>
      </c>
      <c r="AU237" s="210" t="s">
        <v>156</v>
      </c>
      <c r="AV237" s="11" t="s">
        <v>156</v>
      </c>
      <c r="AW237" s="11" t="s">
        <v>6</v>
      </c>
      <c r="AX237" s="11" t="s">
        <v>25</v>
      </c>
      <c r="AY237" s="210" t="s">
        <v>147</v>
      </c>
    </row>
    <row r="238" spans="2:65" s="1" customFormat="1" ht="31.5" customHeight="1">
      <c r="B238" s="39"/>
      <c r="C238" s="187" t="s">
        <v>416</v>
      </c>
      <c r="D238" s="187" t="s">
        <v>150</v>
      </c>
      <c r="E238" s="188" t="s">
        <v>408</v>
      </c>
      <c r="F238" s="189" t="s">
        <v>409</v>
      </c>
      <c r="G238" s="190" t="s">
        <v>153</v>
      </c>
      <c r="H238" s="191">
        <v>216.37299999999999</v>
      </c>
      <c r="I238" s="192"/>
      <c r="J238" s="193">
        <f>ROUND(I238*H238,2)</f>
        <v>0</v>
      </c>
      <c r="K238" s="189" t="s">
        <v>154</v>
      </c>
      <c r="L238" s="59"/>
      <c r="M238" s="194" t="s">
        <v>79</v>
      </c>
      <c r="N238" s="195" t="s">
        <v>52</v>
      </c>
      <c r="O238" s="40"/>
      <c r="P238" s="196">
        <f>O238*H238</f>
        <v>0</v>
      </c>
      <c r="Q238" s="196">
        <v>0</v>
      </c>
      <c r="R238" s="196">
        <f>Q238*H238</f>
        <v>0</v>
      </c>
      <c r="S238" s="196">
        <v>0</v>
      </c>
      <c r="T238" s="197">
        <f>S238*H238</f>
        <v>0</v>
      </c>
      <c r="AR238" s="22" t="s">
        <v>232</v>
      </c>
      <c r="AT238" s="22" t="s">
        <v>150</v>
      </c>
      <c r="AU238" s="22" t="s">
        <v>156</v>
      </c>
      <c r="AY238" s="22" t="s">
        <v>147</v>
      </c>
      <c r="BE238" s="198">
        <f>IF(N238="základní",J238,0)</f>
        <v>0</v>
      </c>
      <c r="BF238" s="198">
        <f>IF(N238="snížená",J238,0)</f>
        <v>0</v>
      </c>
      <c r="BG238" s="198">
        <f>IF(N238="zákl. přenesená",J238,0)</f>
        <v>0</v>
      </c>
      <c r="BH238" s="198">
        <f>IF(N238="sníž. přenesená",J238,0)</f>
        <v>0</v>
      </c>
      <c r="BI238" s="198">
        <f>IF(N238="nulová",J238,0)</f>
        <v>0</v>
      </c>
      <c r="BJ238" s="22" t="s">
        <v>156</v>
      </c>
      <c r="BK238" s="198">
        <f>ROUND(I238*H238,2)</f>
        <v>0</v>
      </c>
      <c r="BL238" s="22" t="s">
        <v>232</v>
      </c>
      <c r="BM238" s="22" t="s">
        <v>417</v>
      </c>
    </row>
    <row r="239" spans="2:65" s="1" customFormat="1" ht="44.25" customHeight="1">
      <c r="B239" s="39"/>
      <c r="C239" s="226" t="s">
        <v>418</v>
      </c>
      <c r="D239" s="226" t="s">
        <v>196</v>
      </c>
      <c r="E239" s="227" t="s">
        <v>419</v>
      </c>
      <c r="F239" s="228" t="s">
        <v>420</v>
      </c>
      <c r="G239" s="229" t="s">
        <v>153</v>
      </c>
      <c r="H239" s="230">
        <v>220.7</v>
      </c>
      <c r="I239" s="231"/>
      <c r="J239" s="232">
        <f>ROUND(I239*H239,2)</f>
        <v>0</v>
      </c>
      <c r="K239" s="228" t="s">
        <v>154</v>
      </c>
      <c r="L239" s="233"/>
      <c r="M239" s="234" t="s">
        <v>79</v>
      </c>
      <c r="N239" s="235" t="s">
        <v>52</v>
      </c>
      <c r="O239" s="40"/>
      <c r="P239" s="196">
        <f>O239*H239</f>
        <v>0</v>
      </c>
      <c r="Q239" s="196">
        <v>6.0000000000000001E-3</v>
      </c>
      <c r="R239" s="196">
        <f>Q239*H239</f>
        <v>1.3242</v>
      </c>
      <c r="S239" s="196">
        <v>0</v>
      </c>
      <c r="T239" s="197">
        <f>S239*H239</f>
        <v>0</v>
      </c>
      <c r="AR239" s="22" t="s">
        <v>309</v>
      </c>
      <c r="AT239" s="22" t="s">
        <v>196</v>
      </c>
      <c r="AU239" s="22" t="s">
        <v>156</v>
      </c>
      <c r="AY239" s="22" t="s">
        <v>147</v>
      </c>
      <c r="BE239" s="198">
        <f>IF(N239="základní",J239,0)</f>
        <v>0</v>
      </c>
      <c r="BF239" s="198">
        <f>IF(N239="snížená",J239,0)</f>
        <v>0</v>
      </c>
      <c r="BG239" s="198">
        <f>IF(N239="zákl. přenesená",J239,0)</f>
        <v>0</v>
      </c>
      <c r="BH239" s="198">
        <f>IF(N239="sníž. přenesená",J239,0)</f>
        <v>0</v>
      </c>
      <c r="BI239" s="198">
        <f>IF(N239="nulová",J239,0)</f>
        <v>0</v>
      </c>
      <c r="BJ239" s="22" t="s">
        <v>156</v>
      </c>
      <c r="BK239" s="198">
        <f>ROUND(I239*H239,2)</f>
        <v>0</v>
      </c>
      <c r="BL239" s="22" t="s">
        <v>232</v>
      </c>
      <c r="BM239" s="22" t="s">
        <v>421</v>
      </c>
    </row>
    <row r="240" spans="2:65" s="11" customFormat="1" ht="13.5">
      <c r="B240" s="199"/>
      <c r="C240" s="200"/>
      <c r="D240" s="222" t="s">
        <v>158</v>
      </c>
      <c r="E240" s="200"/>
      <c r="F240" s="238" t="s">
        <v>422</v>
      </c>
      <c r="G240" s="200"/>
      <c r="H240" s="239">
        <v>220.7</v>
      </c>
      <c r="I240" s="205"/>
      <c r="J240" s="200"/>
      <c r="K240" s="200"/>
      <c r="L240" s="206"/>
      <c r="M240" s="207"/>
      <c r="N240" s="208"/>
      <c r="O240" s="208"/>
      <c r="P240" s="208"/>
      <c r="Q240" s="208"/>
      <c r="R240" s="208"/>
      <c r="S240" s="208"/>
      <c r="T240" s="209"/>
      <c r="AT240" s="210" t="s">
        <v>158</v>
      </c>
      <c r="AU240" s="210" t="s">
        <v>156</v>
      </c>
      <c r="AV240" s="11" t="s">
        <v>156</v>
      </c>
      <c r="AW240" s="11" t="s">
        <v>6</v>
      </c>
      <c r="AX240" s="11" t="s">
        <v>25</v>
      </c>
      <c r="AY240" s="210" t="s">
        <v>147</v>
      </c>
    </row>
    <row r="241" spans="2:65" s="1" customFormat="1" ht="31.5" customHeight="1">
      <c r="B241" s="39"/>
      <c r="C241" s="187" t="s">
        <v>423</v>
      </c>
      <c r="D241" s="187" t="s">
        <v>150</v>
      </c>
      <c r="E241" s="188" t="s">
        <v>424</v>
      </c>
      <c r="F241" s="189" t="s">
        <v>425</v>
      </c>
      <c r="G241" s="190" t="s">
        <v>382</v>
      </c>
      <c r="H241" s="191">
        <v>1.6539999999999999</v>
      </c>
      <c r="I241" s="192"/>
      <c r="J241" s="193">
        <f>ROUND(I241*H241,2)</f>
        <v>0</v>
      </c>
      <c r="K241" s="189" t="s">
        <v>154</v>
      </c>
      <c r="L241" s="59"/>
      <c r="M241" s="194" t="s">
        <v>79</v>
      </c>
      <c r="N241" s="195" t="s">
        <v>52</v>
      </c>
      <c r="O241" s="40"/>
      <c r="P241" s="196">
        <f>O241*H241</f>
        <v>0</v>
      </c>
      <c r="Q241" s="196">
        <v>0</v>
      </c>
      <c r="R241" s="196">
        <f>Q241*H241</f>
        <v>0</v>
      </c>
      <c r="S241" s="196">
        <v>0</v>
      </c>
      <c r="T241" s="197">
        <f>S241*H241</f>
        <v>0</v>
      </c>
      <c r="AR241" s="22" t="s">
        <v>232</v>
      </c>
      <c r="AT241" s="22" t="s">
        <v>150</v>
      </c>
      <c r="AU241" s="22" t="s">
        <v>156</v>
      </c>
      <c r="AY241" s="22" t="s">
        <v>147</v>
      </c>
      <c r="BE241" s="198">
        <f>IF(N241="základní",J241,0)</f>
        <v>0</v>
      </c>
      <c r="BF241" s="198">
        <f>IF(N241="snížená",J241,0)</f>
        <v>0</v>
      </c>
      <c r="BG241" s="198">
        <f>IF(N241="zákl. přenesená",J241,0)</f>
        <v>0</v>
      </c>
      <c r="BH241" s="198">
        <f>IF(N241="sníž. přenesená",J241,0)</f>
        <v>0</v>
      </c>
      <c r="BI241" s="198">
        <f>IF(N241="nulová",J241,0)</f>
        <v>0</v>
      </c>
      <c r="BJ241" s="22" t="s">
        <v>156</v>
      </c>
      <c r="BK241" s="198">
        <f>ROUND(I241*H241,2)</f>
        <v>0</v>
      </c>
      <c r="BL241" s="22" t="s">
        <v>232</v>
      </c>
      <c r="BM241" s="22" t="s">
        <v>426</v>
      </c>
    </row>
    <row r="242" spans="2:65" s="10" customFormat="1" ht="29.85" customHeight="1">
      <c r="B242" s="170"/>
      <c r="C242" s="171"/>
      <c r="D242" s="184" t="s">
        <v>80</v>
      </c>
      <c r="E242" s="185" t="s">
        <v>427</v>
      </c>
      <c r="F242" s="185" t="s">
        <v>428</v>
      </c>
      <c r="G242" s="171"/>
      <c r="H242" s="171"/>
      <c r="I242" s="174"/>
      <c r="J242" s="186">
        <f>BK242</f>
        <v>0</v>
      </c>
      <c r="K242" s="171"/>
      <c r="L242" s="176"/>
      <c r="M242" s="177"/>
      <c r="N242" s="178"/>
      <c r="O242" s="178"/>
      <c r="P242" s="179">
        <f>SUM(P243:P244)</f>
        <v>0</v>
      </c>
      <c r="Q242" s="178"/>
      <c r="R242" s="179">
        <f>SUM(R243:R244)</f>
        <v>0</v>
      </c>
      <c r="S242" s="178"/>
      <c r="T242" s="180">
        <f>SUM(T243:T244)</f>
        <v>0</v>
      </c>
      <c r="AR242" s="181" t="s">
        <v>156</v>
      </c>
      <c r="AT242" s="182" t="s">
        <v>80</v>
      </c>
      <c r="AU242" s="182" t="s">
        <v>25</v>
      </c>
      <c r="AY242" s="181" t="s">
        <v>147</v>
      </c>
      <c r="BK242" s="183">
        <f>SUM(BK243:BK244)</f>
        <v>0</v>
      </c>
    </row>
    <row r="243" spans="2:65" s="1" customFormat="1" ht="22.5" customHeight="1">
      <c r="B243" s="39"/>
      <c r="C243" s="187" t="s">
        <v>429</v>
      </c>
      <c r="D243" s="187" t="s">
        <v>430</v>
      </c>
      <c r="E243" s="188" t="s">
        <v>431</v>
      </c>
      <c r="F243" s="189" t="s">
        <v>432</v>
      </c>
      <c r="G243" s="190" t="s">
        <v>433</v>
      </c>
      <c r="H243" s="191">
        <v>3</v>
      </c>
      <c r="I243" s="192"/>
      <c r="J243" s="193">
        <f>ROUND(I243*H243,2)</f>
        <v>0</v>
      </c>
      <c r="K243" s="189" t="s">
        <v>434</v>
      </c>
      <c r="L243" s="59"/>
      <c r="M243" s="194" t="s">
        <v>79</v>
      </c>
      <c r="N243" s="195" t="s">
        <v>52</v>
      </c>
      <c r="O243" s="40"/>
      <c r="P243" s="196">
        <f>O243*H243</f>
        <v>0</v>
      </c>
      <c r="Q243" s="196">
        <v>0</v>
      </c>
      <c r="R243" s="196">
        <f>Q243*H243</f>
        <v>0</v>
      </c>
      <c r="S243" s="196">
        <v>0</v>
      </c>
      <c r="T243" s="197">
        <f>S243*H243</f>
        <v>0</v>
      </c>
      <c r="AR243" s="22" t="s">
        <v>232</v>
      </c>
      <c r="AT243" s="22" t="s">
        <v>150</v>
      </c>
      <c r="AU243" s="22" t="s">
        <v>156</v>
      </c>
      <c r="AY243" s="22" t="s">
        <v>147</v>
      </c>
      <c r="BE243" s="198">
        <f>IF(N243="základní",J243,0)</f>
        <v>0</v>
      </c>
      <c r="BF243" s="198">
        <f>IF(N243="snížená",J243,0)</f>
        <v>0</v>
      </c>
      <c r="BG243" s="198">
        <f>IF(N243="zákl. přenesená",J243,0)</f>
        <v>0</v>
      </c>
      <c r="BH243" s="198">
        <f>IF(N243="sníž. přenesená",J243,0)</f>
        <v>0</v>
      </c>
      <c r="BI243" s="198">
        <f>IF(N243="nulová",J243,0)</f>
        <v>0</v>
      </c>
      <c r="BJ243" s="22" t="s">
        <v>156</v>
      </c>
      <c r="BK243" s="198">
        <f>ROUND(I243*H243,2)</f>
        <v>0</v>
      </c>
      <c r="BL243" s="22" t="s">
        <v>232</v>
      </c>
      <c r="BM243" s="22" t="s">
        <v>435</v>
      </c>
    </row>
    <row r="244" spans="2:65" s="1" customFormat="1" ht="22.5" customHeight="1">
      <c r="B244" s="39"/>
      <c r="C244" s="187" t="s">
        <v>436</v>
      </c>
      <c r="D244" s="187" t="s">
        <v>430</v>
      </c>
      <c r="E244" s="188" t="s">
        <v>437</v>
      </c>
      <c r="F244" s="189" t="s">
        <v>438</v>
      </c>
      <c r="G244" s="190" t="s">
        <v>185</v>
      </c>
      <c r="H244" s="191">
        <v>9</v>
      </c>
      <c r="I244" s="192"/>
      <c r="J244" s="193">
        <f>ROUND(I244*H244,2)</f>
        <v>0</v>
      </c>
      <c r="K244" s="189" t="s">
        <v>434</v>
      </c>
      <c r="L244" s="59"/>
      <c r="M244" s="194" t="s">
        <v>79</v>
      </c>
      <c r="N244" s="195" t="s">
        <v>52</v>
      </c>
      <c r="O244" s="40"/>
      <c r="P244" s="196">
        <f>O244*H244</f>
        <v>0</v>
      </c>
      <c r="Q244" s="196">
        <v>0</v>
      </c>
      <c r="R244" s="196">
        <f>Q244*H244</f>
        <v>0</v>
      </c>
      <c r="S244" s="196">
        <v>0</v>
      </c>
      <c r="T244" s="197">
        <f>S244*H244</f>
        <v>0</v>
      </c>
      <c r="AR244" s="22" t="s">
        <v>232</v>
      </c>
      <c r="AT244" s="22" t="s">
        <v>150</v>
      </c>
      <c r="AU244" s="22" t="s">
        <v>156</v>
      </c>
      <c r="AY244" s="22" t="s">
        <v>147</v>
      </c>
      <c r="BE244" s="198">
        <f>IF(N244="základní",J244,0)</f>
        <v>0</v>
      </c>
      <c r="BF244" s="198">
        <f>IF(N244="snížená",J244,0)</f>
        <v>0</v>
      </c>
      <c r="BG244" s="198">
        <f>IF(N244="zákl. přenesená",J244,0)</f>
        <v>0</v>
      </c>
      <c r="BH244" s="198">
        <f>IF(N244="sníž. přenesená",J244,0)</f>
        <v>0</v>
      </c>
      <c r="BI244" s="198">
        <f>IF(N244="nulová",J244,0)</f>
        <v>0</v>
      </c>
      <c r="BJ244" s="22" t="s">
        <v>156</v>
      </c>
      <c r="BK244" s="198">
        <f>ROUND(I244*H244,2)</f>
        <v>0</v>
      </c>
      <c r="BL244" s="22" t="s">
        <v>232</v>
      </c>
      <c r="BM244" s="22" t="s">
        <v>439</v>
      </c>
    </row>
    <row r="245" spans="2:65" s="10" customFormat="1" ht="29.85" customHeight="1">
      <c r="B245" s="170"/>
      <c r="C245" s="171"/>
      <c r="D245" s="184" t="s">
        <v>80</v>
      </c>
      <c r="E245" s="185" t="s">
        <v>440</v>
      </c>
      <c r="F245" s="185" t="s">
        <v>441</v>
      </c>
      <c r="G245" s="171"/>
      <c r="H245" s="171"/>
      <c r="I245" s="174"/>
      <c r="J245" s="186">
        <f>BK245</f>
        <v>0</v>
      </c>
      <c r="K245" s="171"/>
      <c r="L245" s="176"/>
      <c r="M245" s="177"/>
      <c r="N245" s="178"/>
      <c r="O245" s="178"/>
      <c r="P245" s="179">
        <f>SUM(P246:P248)</f>
        <v>0</v>
      </c>
      <c r="Q245" s="178"/>
      <c r="R245" s="179">
        <f>SUM(R246:R248)</f>
        <v>0</v>
      </c>
      <c r="S245" s="178"/>
      <c r="T245" s="180">
        <f>SUM(T246:T248)</f>
        <v>0</v>
      </c>
      <c r="AR245" s="181" t="s">
        <v>156</v>
      </c>
      <c r="AT245" s="182" t="s">
        <v>80</v>
      </c>
      <c r="AU245" s="182" t="s">
        <v>25</v>
      </c>
      <c r="AY245" s="181" t="s">
        <v>147</v>
      </c>
      <c r="BK245" s="183">
        <f>SUM(BK246:BK248)</f>
        <v>0</v>
      </c>
    </row>
    <row r="246" spans="2:65" s="1" customFormat="1" ht="22.5" customHeight="1">
      <c r="B246" s="39"/>
      <c r="C246" s="187" t="s">
        <v>442</v>
      </c>
      <c r="D246" s="187" t="s">
        <v>430</v>
      </c>
      <c r="E246" s="188" t="s">
        <v>443</v>
      </c>
      <c r="F246" s="189" t="s">
        <v>444</v>
      </c>
      <c r="G246" s="190" t="s">
        <v>185</v>
      </c>
      <c r="H246" s="191">
        <v>48</v>
      </c>
      <c r="I246" s="192"/>
      <c r="J246" s="193">
        <f>ROUND(I246*H246,2)</f>
        <v>0</v>
      </c>
      <c r="K246" s="189" t="s">
        <v>434</v>
      </c>
      <c r="L246" s="59"/>
      <c r="M246" s="194" t="s">
        <v>79</v>
      </c>
      <c r="N246" s="195" t="s">
        <v>52</v>
      </c>
      <c r="O246" s="40"/>
      <c r="P246" s="196">
        <f>O246*H246</f>
        <v>0</v>
      </c>
      <c r="Q246" s="196">
        <v>0</v>
      </c>
      <c r="R246" s="196">
        <f>Q246*H246</f>
        <v>0</v>
      </c>
      <c r="S246" s="196">
        <v>0</v>
      </c>
      <c r="T246" s="197">
        <f>S246*H246</f>
        <v>0</v>
      </c>
      <c r="AR246" s="22" t="s">
        <v>232</v>
      </c>
      <c r="AT246" s="22" t="s">
        <v>150</v>
      </c>
      <c r="AU246" s="22" t="s">
        <v>156</v>
      </c>
      <c r="AY246" s="22" t="s">
        <v>147</v>
      </c>
      <c r="BE246" s="198">
        <f>IF(N246="základní",J246,0)</f>
        <v>0</v>
      </c>
      <c r="BF246" s="198">
        <f>IF(N246="snížená",J246,0)</f>
        <v>0</v>
      </c>
      <c r="BG246" s="198">
        <f>IF(N246="zákl. přenesená",J246,0)</f>
        <v>0</v>
      </c>
      <c r="BH246" s="198">
        <f>IF(N246="sníž. přenesená",J246,0)</f>
        <v>0</v>
      </c>
      <c r="BI246" s="198">
        <f>IF(N246="nulová",J246,0)</f>
        <v>0</v>
      </c>
      <c r="BJ246" s="22" t="s">
        <v>156</v>
      </c>
      <c r="BK246" s="198">
        <f>ROUND(I246*H246,2)</f>
        <v>0</v>
      </c>
      <c r="BL246" s="22" t="s">
        <v>232</v>
      </c>
      <c r="BM246" s="22" t="s">
        <v>445</v>
      </c>
    </row>
    <row r="247" spans="2:65" s="1" customFormat="1" ht="22.5" customHeight="1">
      <c r="B247" s="39"/>
      <c r="C247" s="187" t="s">
        <v>446</v>
      </c>
      <c r="D247" s="187" t="s">
        <v>430</v>
      </c>
      <c r="E247" s="188" t="s">
        <v>447</v>
      </c>
      <c r="F247" s="189" t="s">
        <v>448</v>
      </c>
      <c r="G247" s="190" t="s">
        <v>185</v>
      </c>
      <c r="H247" s="191">
        <v>72</v>
      </c>
      <c r="I247" s="192"/>
      <c r="J247" s="193">
        <f>ROUND(I247*H247,2)</f>
        <v>0</v>
      </c>
      <c r="K247" s="189" t="s">
        <v>434</v>
      </c>
      <c r="L247" s="59"/>
      <c r="M247" s="194" t="s">
        <v>79</v>
      </c>
      <c r="N247" s="195" t="s">
        <v>52</v>
      </c>
      <c r="O247" s="40"/>
      <c r="P247" s="196">
        <f>O247*H247</f>
        <v>0</v>
      </c>
      <c r="Q247" s="196">
        <v>0</v>
      </c>
      <c r="R247" s="196">
        <f>Q247*H247</f>
        <v>0</v>
      </c>
      <c r="S247" s="196">
        <v>0</v>
      </c>
      <c r="T247" s="197">
        <f>S247*H247</f>
        <v>0</v>
      </c>
      <c r="AR247" s="22" t="s">
        <v>232</v>
      </c>
      <c r="AT247" s="22" t="s">
        <v>150</v>
      </c>
      <c r="AU247" s="22" t="s">
        <v>156</v>
      </c>
      <c r="AY247" s="22" t="s">
        <v>147</v>
      </c>
      <c r="BE247" s="198">
        <f>IF(N247="základní",J247,0)</f>
        <v>0</v>
      </c>
      <c r="BF247" s="198">
        <f>IF(N247="snížená",J247,0)</f>
        <v>0</v>
      </c>
      <c r="BG247" s="198">
        <f>IF(N247="zákl. přenesená",J247,0)</f>
        <v>0</v>
      </c>
      <c r="BH247" s="198">
        <f>IF(N247="sníž. přenesená",J247,0)</f>
        <v>0</v>
      </c>
      <c r="BI247" s="198">
        <f>IF(N247="nulová",J247,0)</f>
        <v>0</v>
      </c>
      <c r="BJ247" s="22" t="s">
        <v>156</v>
      </c>
      <c r="BK247" s="198">
        <f>ROUND(I247*H247,2)</f>
        <v>0</v>
      </c>
      <c r="BL247" s="22" t="s">
        <v>232</v>
      </c>
      <c r="BM247" s="22" t="s">
        <v>449</v>
      </c>
    </row>
    <row r="248" spans="2:65" s="1" customFormat="1" ht="27">
      <c r="B248" s="39"/>
      <c r="C248" s="61"/>
      <c r="D248" s="201" t="s">
        <v>200</v>
      </c>
      <c r="E248" s="61"/>
      <c r="F248" s="236" t="s">
        <v>450</v>
      </c>
      <c r="G248" s="61"/>
      <c r="H248" s="61"/>
      <c r="I248" s="157"/>
      <c r="J248" s="61"/>
      <c r="K248" s="61"/>
      <c r="L248" s="59"/>
      <c r="M248" s="237"/>
      <c r="N248" s="40"/>
      <c r="O248" s="40"/>
      <c r="P248" s="40"/>
      <c r="Q248" s="40"/>
      <c r="R248" s="40"/>
      <c r="S248" s="40"/>
      <c r="T248" s="76"/>
      <c r="AT248" s="22" t="s">
        <v>200</v>
      </c>
      <c r="AU248" s="22" t="s">
        <v>156</v>
      </c>
    </row>
    <row r="249" spans="2:65" s="10" customFormat="1" ht="29.85" customHeight="1">
      <c r="B249" s="170"/>
      <c r="C249" s="171"/>
      <c r="D249" s="184" t="s">
        <v>80</v>
      </c>
      <c r="E249" s="185" t="s">
        <v>451</v>
      </c>
      <c r="F249" s="185" t="s">
        <v>452</v>
      </c>
      <c r="G249" s="171"/>
      <c r="H249" s="171"/>
      <c r="I249" s="174"/>
      <c r="J249" s="186">
        <f>BK249</f>
        <v>0</v>
      </c>
      <c r="K249" s="171"/>
      <c r="L249" s="176"/>
      <c r="M249" s="177"/>
      <c r="N249" s="178"/>
      <c r="O249" s="178"/>
      <c r="P249" s="179">
        <f>SUM(P250:P253)</f>
        <v>0</v>
      </c>
      <c r="Q249" s="178"/>
      <c r="R249" s="179">
        <f>SUM(R250:R253)</f>
        <v>0</v>
      </c>
      <c r="S249" s="178"/>
      <c r="T249" s="180">
        <f>SUM(T250:T253)</f>
        <v>0</v>
      </c>
      <c r="AR249" s="181" t="s">
        <v>156</v>
      </c>
      <c r="AT249" s="182" t="s">
        <v>80</v>
      </c>
      <c r="AU249" s="182" t="s">
        <v>25</v>
      </c>
      <c r="AY249" s="181" t="s">
        <v>147</v>
      </c>
      <c r="BK249" s="183">
        <f>SUM(BK250:BK253)</f>
        <v>0</v>
      </c>
    </row>
    <row r="250" spans="2:65" s="1" customFormat="1" ht="31.5" customHeight="1">
      <c r="B250" s="39"/>
      <c r="C250" s="187" t="s">
        <v>453</v>
      </c>
      <c r="D250" s="187" t="s">
        <v>430</v>
      </c>
      <c r="E250" s="188" t="s">
        <v>454</v>
      </c>
      <c r="F250" s="189" t="s">
        <v>455</v>
      </c>
      <c r="G250" s="190" t="s">
        <v>433</v>
      </c>
      <c r="H250" s="191">
        <v>2</v>
      </c>
      <c r="I250" s="192"/>
      <c r="J250" s="193">
        <f>ROUND(I250*H250,2)</f>
        <v>0</v>
      </c>
      <c r="K250" s="189" t="s">
        <v>434</v>
      </c>
      <c r="L250" s="59"/>
      <c r="M250" s="194" t="s">
        <v>79</v>
      </c>
      <c r="N250" s="195" t="s">
        <v>52</v>
      </c>
      <c r="O250" s="40"/>
      <c r="P250" s="196">
        <f>O250*H250</f>
        <v>0</v>
      </c>
      <c r="Q250" s="196">
        <v>0</v>
      </c>
      <c r="R250" s="196">
        <f>Q250*H250</f>
        <v>0</v>
      </c>
      <c r="S250" s="196">
        <v>0</v>
      </c>
      <c r="T250" s="197">
        <f>S250*H250</f>
        <v>0</v>
      </c>
      <c r="AR250" s="22" t="s">
        <v>232</v>
      </c>
      <c r="AT250" s="22" t="s">
        <v>150</v>
      </c>
      <c r="AU250" s="22" t="s">
        <v>156</v>
      </c>
      <c r="AY250" s="22" t="s">
        <v>147</v>
      </c>
      <c r="BE250" s="198">
        <f>IF(N250="základní",J250,0)</f>
        <v>0</v>
      </c>
      <c r="BF250" s="198">
        <f>IF(N250="snížená",J250,0)</f>
        <v>0</v>
      </c>
      <c r="BG250" s="198">
        <f>IF(N250="zákl. přenesená",J250,0)</f>
        <v>0</v>
      </c>
      <c r="BH250" s="198">
        <f>IF(N250="sníž. přenesená",J250,0)</f>
        <v>0</v>
      </c>
      <c r="BI250" s="198">
        <f>IF(N250="nulová",J250,0)</f>
        <v>0</v>
      </c>
      <c r="BJ250" s="22" t="s">
        <v>156</v>
      </c>
      <c r="BK250" s="198">
        <f>ROUND(I250*H250,2)</f>
        <v>0</v>
      </c>
      <c r="BL250" s="22" t="s">
        <v>232</v>
      </c>
      <c r="BM250" s="22" t="s">
        <v>456</v>
      </c>
    </row>
    <row r="251" spans="2:65" s="1" customFormat="1" ht="22.5" customHeight="1">
      <c r="B251" s="39"/>
      <c r="C251" s="187" t="s">
        <v>457</v>
      </c>
      <c r="D251" s="187" t="s">
        <v>430</v>
      </c>
      <c r="E251" s="188" t="s">
        <v>458</v>
      </c>
      <c r="F251" s="189" t="s">
        <v>459</v>
      </c>
      <c r="G251" s="190" t="s">
        <v>433</v>
      </c>
      <c r="H251" s="191">
        <v>2</v>
      </c>
      <c r="I251" s="192"/>
      <c r="J251" s="193">
        <f>ROUND(I251*H251,2)</f>
        <v>0</v>
      </c>
      <c r="K251" s="189" t="s">
        <v>434</v>
      </c>
      <c r="L251" s="59"/>
      <c r="M251" s="194" t="s">
        <v>79</v>
      </c>
      <c r="N251" s="195" t="s">
        <v>52</v>
      </c>
      <c r="O251" s="40"/>
      <c r="P251" s="196">
        <f>O251*H251</f>
        <v>0</v>
      </c>
      <c r="Q251" s="196">
        <v>0</v>
      </c>
      <c r="R251" s="196">
        <f>Q251*H251</f>
        <v>0</v>
      </c>
      <c r="S251" s="196">
        <v>0</v>
      </c>
      <c r="T251" s="197">
        <f>S251*H251</f>
        <v>0</v>
      </c>
      <c r="AR251" s="22" t="s">
        <v>232</v>
      </c>
      <c r="AT251" s="22" t="s">
        <v>150</v>
      </c>
      <c r="AU251" s="22" t="s">
        <v>156</v>
      </c>
      <c r="AY251" s="22" t="s">
        <v>147</v>
      </c>
      <c r="BE251" s="198">
        <f>IF(N251="základní",J251,0)</f>
        <v>0</v>
      </c>
      <c r="BF251" s="198">
        <f>IF(N251="snížená",J251,0)</f>
        <v>0</v>
      </c>
      <c r="BG251" s="198">
        <f>IF(N251="zákl. přenesená",J251,0)</f>
        <v>0</v>
      </c>
      <c r="BH251" s="198">
        <f>IF(N251="sníž. přenesená",J251,0)</f>
        <v>0</v>
      </c>
      <c r="BI251" s="198">
        <f>IF(N251="nulová",J251,0)</f>
        <v>0</v>
      </c>
      <c r="BJ251" s="22" t="s">
        <v>156</v>
      </c>
      <c r="BK251" s="198">
        <f>ROUND(I251*H251,2)</f>
        <v>0</v>
      </c>
      <c r="BL251" s="22" t="s">
        <v>232</v>
      </c>
      <c r="BM251" s="22" t="s">
        <v>460</v>
      </c>
    </row>
    <row r="252" spans="2:65" s="1" customFormat="1" ht="22.5" customHeight="1">
      <c r="B252" s="39"/>
      <c r="C252" s="187" t="s">
        <v>461</v>
      </c>
      <c r="D252" s="187" t="s">
        <v>430</v>
      </c>
      <c r="E252" s="188" t="s">
        <v>462</v>
      </c>
      <c r="F252" s="189" t="s">
        <v>463</v>
      </c>
      <c r="G252" s="190" t="s">
        <v>433</v>
      </c>
      <c r="H252" s="191">
        <v>2</v>
      </c>
      <c r="I252" s="192"/>
      <c r="J252" s="193">
        <f>ROUND(I252*H252,2)</f>
        <v>0</v>
      </c>
      <c r="K252" s="189" t="s">
        <v>434</v>
      </c>
      <c r="L252" s="59"/>
      <c r="M252" s="194" t="s">
        <v>79</v>
      </c>
      <c r="N252" s="195" t="s">
        <v>52</v>
      </c>
      <c r="O252" s="40"/>
      <c r="P252" s="196">
        <f>O252*H252</f>
        <v>0</v>
      </c>
      <c r="Q252" s="196">
        <v>0</v>
      </c>
      <c r="R252" s="196">
        <f>Q252*H252</f>
        <v>0</v>
      </c>
      <c r="S252" s="196">
        <v>0</v>
      </c>
      <c r="T252" s="197">
        <f>S252*H252</f>
        <v>0</v>
      </c>
      <c r="AR252" s="22" t="s">
        <v>232</v>
      </c>
      <c r="AT252" s="22" t="s">
        <v>150</v>
      </c>
      <c r="AU252" s="22" t="s">
        <v>156</v>
      </c>
      <c r="AY252" s="22" t="s">
        <v>147</v>
      </c>
      <c r="BE252" s="198">
        <f>IF(N252="základní",J252,0)</f>
        <v>0</v>
      </c>
      <c r="BF252" s="198">
        <f>IF(N252="snížená",J252,0)</f>
        <v>0</v>
      </c>
      <c r="BG252" s="198">
        <f>IF(N252="zákl. přenesená",J252,0)</f>
        <v>0</v>
      </c>
      <c r="BH252" s="198">
        <f>IF(N252="sníž. přenesená",J252,0)</f>
        <v>0</v>
      </c>
      <c r="BI252" s="198">
        <f>IF(N252="nulová",J252,0)</f>
        <v>0</v>
      </c>
      <c r="BJ252" s="22" t="s">
        <v>156</v>
      </c>
      <c r="BK252" s="198">
        <f>ROUND(I252*H252,2)</f>
        <v>0</v>
      </c>
      <c r="BL252" s="22" t="s">
        <v>232</v>
      </c>
      <c r="BM252" s="22" t="s">
        <v>464</v>
      </c>
    </row>
    <row r="253" spans="2:65" s="1" customFormat="1" ht="31.5" customHeight="1">
      <c r="B253" s="39"/>
      <c r="C253" s="187" t="s">
        <v>465</v>
      </c>
      <c r="D253" s="187" t="s">
        <v>430</v>
      </c>
      <c r="E253" s="188" t="s">
        <v>466</v>
      </c>
      <c r="F253" s="189" t="s">
        <v>467</v>
      </c>
      <c r="G253" s="190" t="s">
        <v>433</v>
      </c>
      <c r="H253" s="191">
        <v>2</v>
      </c>
      <c r="I253" s="192"/>
      <c r="J253" s="193">
        <f>ROUND(I253*H253,2)</f>
        <v>0</v>
      </c>
      <c r="K253" s="189" t="s">
        <v>434</v>
      </c>
      <c r="L253" s="59"/>
      <c r="M253" s="194" t="s">
        <v>79</v>
      </c>
      <c r="N253" s="195" t="s">
        <v>52</v>
      </c>
      <c r="O253" s="40"/>
      <c r="P253" s="196">
        <f>O253*H253</f>
        <v>0</v>
      </c>
      <c r="Q253" s="196">
        <v>0</v>
      </c>
      <c r="R253" s="196">
        <f>Q253*H253</f>
        <v>0</v>
      </c>
      <c r="S253" s="196">
        <v>0</v>
      </c>
      <c r="T253" s="197">
        <f>S253*H253</f>
        <v>0</v>
      </c>
      <c r="AR253" s="22" t="s">
        <v>232</v>
      </c>
      <c r="AT253" s="22" t="s">
        <v>150</v>
      </c>
      <c r="AU253" s="22" t="s">
        <v>156</v>
      </c>
      <c r="AY253" s="22" t="s">
        <v>147</v>
      </c>
      <c r="BE253" s="198">
        <f>IF(N253="základní",J253,0)</f>
        <v>0</v>
      </c>
      <c r="BF253" s="198">
        <f>IF(N253="snížená",J253,0)</f>
        <v>0</v>
      </c>
      <c r="BG253" s="198">
        <f>IF(N253="zákl. přenesená",J253,0)</f>
        <v>0</v>
      </c>
      <c r="BH253" s="198">
        <f>IF(N253="sníž. přenesená",J253,0)</f>
        <v>0</v>
      </c>
      <c r="BI253" s="198">
        <f>IF(N253="nulová",J253,0)</f>
        <v>0</v>
      </c>
      <c r="BJ253" s="22" t="s">
        <v>156</v>
      </c>
      <c r="BK253" s="198">
        <f>ROUND(I253*H253,2)</f>
        <v>0</v>
      </c>
      <c r="BL253" s="22" t="s">
        <v>232</v>
      </c>
      <c r="BM253" s="22" t="s">
        <v>468</v>
      </c>
    </row>
    <row r="254" spans="2:65" s="10" customFormat="1" ht="29.85" customHeight="1">
      <c r="B254" s="170"/>
      <c r="C254" s="171"/>
      <c r="D254" s="184" t="s">
        <v>80</v>
      </c>
      <c r="E254" s="185" t="s">
        <v>469</v>
      </c>
      <c r="F254" s="185" t="s">
        <v>470</v>
      </c>
      <c r="G254" s="171"/>
      <c r="H254" s="171"/>
      <c r="I254" s="174"/>
      <c r="J254" s="186">
        <f>BK254</f>
        <v>0</v>
      </c>
      <c r="K254" s="171"/>
      <c r="L254" s="176"/>
      <c r="M254" s="177"/>
      <c r="N254" s="178"/>
      <c r="O254" s="178"/>
      <c r="P254" s="179">
        <f>SUM(P255:P257)</f>
        <v>0</v>
      </c>
      <c r="Q254" s="178"/>
      <c r="R254" s="179">
        <f>SUM(R255:R257)</f>
        <v>8.6190000000000003E-2</v>
      </c>
      <c r="S254" s="178"/>
      <c r="T254" s="180">
        <f>SUM(T255:T257)</f>
        <v>0</v>
      </c>
      <c r="AR254" s="181" t="s">
        <v>156</v>
      </c>
      <c r="AT254" s="182" t="s">
        <v>80</v>
      </c>
      <c r="AU254" s="182" t="s">
        <v>25</v>
      </c>
      <c r="AY254" s="181" t="s">
        <v>147</v>
      </c>
      <c r="BK254" s="183">
        <f>SUM(BK255:BK257)</f>
        <v>0</v>
      </c>
    </row>
    <row r="255" spans="2:65" s="1" customFormat="1" ht="22.5" customHeight="1">
      <c r="B255" s="39"/>
      <c r="C255" s="187" t="s">
        <v>471</v>
      </c>
      <c r="D255" s="187" t="s">
        <v>150</v>
      </c>
      <c r="E255" s="188" t="s">
        <v>472</v>
      </c>
      <c r="F255" s="189" t="s">
        <v>473</v>
      </c>
      <c r="G255" s="190" t="s">
        <v>474</v>
      </c>
      <c r="H255" s="191">
        <v>1</v>
      </c>
      <c r="I255" s="192"/>
      <c r="J255" s="193">
        <f>ROUND(I255*H255,2)</f>
        <v>0</v>
      </c>
      <c r="K255" s="189" t="s">
        <v>475</v>
      </c>
      <c r="L255" s="59"/>
      <c r="M255" s="194" t="s">
        <v>79</v>
      </c>
      <c r="N255" s="195" t="s">
        <v>52</v>
      </c>
      <c r="O255" s="40"/>
      <c r="P255" s="196">
        <f>O255*H255</f>
        <v>0</v>
      </c>
      <c r="Q255" s="196">
        <v>8.6190000000000003E-2</v>
      </c>
      <c r="R255" s="196">
        <f>Q255*H255</f>
        <v>8.6190000000000003E-2</v>
      </c>
      <c r="S255" s="196">
        <v>0</v>
      </c>
      <c r="T255" s="197">
        <f>S255*H255</f>
        <v>0</v>
      </c>
      <c r="AR255" s="22" t="s">
        <v>232</v>
      </c>
      <c r="AT255" s="22" t="s">
        <v>150</v>
      </c>
      <c r="AU255" s="22" t="s">
        <v>156</v>
      </c>
      <c r="AY255" s="22" t="s">
        <v>147</v>
      </c>
      <c r="BE255" s="198">
        <f>IF(N255="základní",J255,0)</f>
        <v>0</v>
      </c>
      <c r="BF255" s="198">
        <f>IF(N255="snížená",J255,0)</f>
        <v>0</v>
      </c>
      <c r="BG255" s="198">
        <f>IF(N255="zákl. přenesená",J255,0)</f>
        <v>0</v>
      </c>
      <c r="BH255" s="198">
        <f>IF(N255="sníž. přenesená",J255,0)</f>
        <v>0</v>
      </c>
      <c r="BI255" s="198">
        <f>IF(N255="nulová",J255,0)</f>
        <v>0</v>
      </c>
      <c r="BJ255" s="22" t="s">
        <v>156</v>
      </c>
      <c r="BK255" s="198">
        <f>ROUND(I255*H255,2)</f>
        <v>0</v>
      </c>
      <c r="BL255" s="22" t="s">
        <v>232</v>
      </c>
      <c r="BM255" s="22" t="s">
        <v>476</v>
      </c>
    </row>
    <row r="256" spans="2:65" s="1" customFormat="1" ht="121.5">
      <c r="B256" s="39"/>
      <c r="C256" s="61"/>
      <c r="D256" s="222" t="s">
        <v>477</v>
      </c>
      <c r="E256" s="61"/>
      <c r="F256" s="240" t="s">
        <v>478</v>
      </c>
      <c r="G256" s="61"/>
      <c r="H256" s="61"/>
      <c r="I256" s="157"/>
      <c r="J256" s="61"/>
      <c r="K256" s="61"/>
      <c r="L256" s="59"/>
      <c r="M256" s="237"/>
      <c r="N256" s="40"/>
      <c r="O256" s="40"/>
      <c r="P256" s="40"/>
      <c r="Q256" s="40"/>
      <c r="R256" s="40"/>
      <c r="S256" s="40"/>
      <c r="T256" s="76"/>
      <c r="AT256" s="22" t="s">
        <v>477</v>
      </c>
      <c r="AU256" s="22" t="s">
        <v>156</v>
      </c>
    </row>
    <row r="257" spans="2:65" s="1" customFormat="1" ht="22.5" customHeight="1">
      <c r="B257" s="39"/>
      <c r="C257" s="187" t="s">
        <v>479</v>
      </c>
      <c r="D257" s="187" t="s">
        <v>150</v>
      </c>
      <c r="E257" s="188" t="s">
        <v>480</v>
      </c>
      <c r="F257" s="189" t="s">
        <v>481</v>
      </c>
      <c r="G257" s="190" t="s">
        <v>482</v>
      </c>
      <c r="H257" s="191">
        <v>1</v>
      </c>
      <c r="I257" s="192"/>
      <c r="J257" s="193">
        <f>ROUND(I257*H257,2)</f>
        <v>0</v>
      </c>
      <c r="K257" s="189" t="s">
        <v>79</v>
      </c>
      <c r="L257" s="59"/>
      <c r="M257" s="194" t="s">
        <v>79</v>
      </c>
      <c r="N257" s="195" t="s">
        <v>52</v>
      </c>
      <c r="O257" s="40"/>
      <c r="P257" s="196">
        <f>O257*H257</f>
        <v>0</v>
      </c>
      <c r="Q257" s="196">
        <v>0</v>
      </c>
      <c r="R257" s="196">
        <f>Q257*H257</f>
        <v>0</v>
      </c>
      <c r="S257" s="196">
        <v>0</v>
      </c>
      <c r="T257" s="197">
        <f>S257*H257</f>
        <v>0</v>
      </c>
      <c r="AR257" s="22" t="s">
        <v>232</v>
      </c>
      <c r="AT257" s="22" t="s">
        <v>150</v>
      </c>
      <c r="AU257" s="22" t="s">
        <v>156</v>
      </c>
      <c r="AY257" s="22" t="s">
        <v>147</v>
      </c>
      <c r="BE257" s="198">
        <f>IF(N257="základní",J257,0)</f>
        <v>0</v>
      </c>
      <c r="BF257" s="198">
        <f>IF(N257="snížená",J257,0)</f>
        <v>0</v>
      </c>
      <c r="BG257" s="198">
        <f>IF(N257="zákl. přenesená",J257,0)</f>
        <v>0</v>
      </c>
      <c r="BH257" s="198">
        <f>IF(N257="sníž. přenesená",J257,0)</f>
        <v>0</v>
      </c>
      <c r="BI257" s="198">
        <f>IF(N257="nulová",J257,0)</f>
        <v>0</v>
      </c>
      <c r="BJ257" s="22" t="s">
        <v>156</v>
      </c>
      <c r="BK257" s="198">
        <f>ROUND(I257*H257,2)</f>
        <v>0</v>
      </c>
      <c r="BL257" s="22" t="s">
        <v>232</v>
      </c>
      <c r="BM257" s="22" t="s">
        <v>483</v>
      </c>
    </row>
    <row r="258" spans="2:65" s="10" customFormat="1" ht="29.85" customHeight="1">
      <c r="B258" s="170"/>
      <c r="C258" s="171"/>
      <c r="D258" s="184" t="s">
        <v>80</v>
      </c>
      <c r="E258" s="185" t="s">
        <v>484</v>
      </c>
      <c r="F258" s="185" t="s">
        <v>485</v>
      </c>
      <c r="G258" s="171"/>
      <c r="H258" s="171"/>
      <c r="I258" s="174"/>
      <c r="J258" s="186">
        <f>BK258</f>
        <v>0</v>
      </c>
      <c r="K258" s="171"/>
      <c r="L258" s="176"/>
      <c r="M258" s="177"/>
      <c r="N258" s="178"/>
      <c r="O258" s="178"/>
      <c r="P258" s="179">
        <f>SUM(P259:P261)</f>
        <v>0</v>
      </c>
      <c r="Q258" s="178"/>
      <c r="R258" s="179">
        <f>SUM(R259:R261)</f>
        <v>0</v>
      </c>
      <c r="S258" s="178"/>
      <c r="T258" s="180">
        <f>SUM(T259:T261)</f>
        <v>0</v>
      </c>
      <c r="AR258" s="181" t="s">
        <v>156</v>
      </c>
      <c r="AT258" s="182" t="s">
        <v>80</v>
      </c>
      <c r="AU258" s="182" t="s">
        <v>25</v>
      </c>
      <c r="AY258" s="181" t="s">
        <v>147</v>
      </c>
      <c r="BK258" s="183">
        <f>SUM(BK259:BK261)</f>
        <v>0</v>
      </c>
    </row>
    <row r="259" spans="2:65" s="1" customFormat="1" ht="31.5" customHeight="1">
      <c r="B259" s="39"/>
      <c r="C259" s="187" t="s">
        <v>486</v>
      </c>
      <c r="D259" s="187" t="s">
        <v>430</v>
      </c>
      <c r="E259" s="188" t="s">
        <v>487</v>
      </c>
      <c r="F259" s="189" t="s">
        <v>488</v>
      </c>
      <c r="G259" s="190" t="s">
        <v>474</v>
      </c>
      <c r="H259" s="191">
        <v>8</v>
      </c>
      <c r="I259" s="192"/>
      <c r="J259" s="193">
        <f>ROUND(I259*H259,2)</f>
        <v>0</v>
      </c>
      <c r="K259" s="189" t="s">
        <v>434</v>
      </c>
      <c r="L259" s="59"/>
      <c r="M259" s="194" t="s">
        <v>79</v>
      </c>
      <c r="N259" s="195" t="s">
        <v>52</v>
      </c>
      <c r="O259" s="40"/>
      <c r="P259" s="196">
        <f>O259*H259</f>
        <v>0</v>
      </c>
      <c r="Q259" s="196">
        <v>0</v>
      </c>
      <c r="R259" s="196">
        <f>Q259*H259</f>
        <v>0</v>
      </c>
      <c r="S259" s="196">
        <v>0</v>
      </c>
      <c r="T259" s="197">
        <f>S259*H259</f>
        <v>0</v>
      </c>
      <c r="AR259" s="22" t="s">
        <v>232</v>
      </c>
      <c r="AT259" s="22" t="s">
        <v>150</v>
      </c>
      <c r="AU259" s="22" t="s">
        <v>156</v>
      </c>
      <c r="AY259" s="22" t="s">
        <v>147</v>
      </c>
      <c r="BE259" s="198">
        <f>IF(N259="základní",J259,0)</f>
        <v>0</v>
      </c>
      <c r="BF259" s="198">
        <f>IF(N259="snížená",J259,0)</f>
        <v>0</v>
      </c>
      <c r="BG259" s="198">
        <f>IF(N259="zákl. přenesená",J259,0)</f>
        <v>0</v>
      </c>
      <c r="BH259" s="198">
        <f>IF(N259="sníž. přenesená",J259,0)</f>
        <v>0</v>
      </c>
      <c r="BI259" s="198">
        <f>IF(N259="nulová",J259,0)</f>
        <v>0</v>
      </c>
      <c r="BJ259" s="22" t="s">
        <v>156</v>
      </c>
      <c r="BK259" s="198">
        <f>ROUND(I259*H259,2)</f>
        <v>0</v>
      </c>
      <c r="BL259" s="22" t="s">
        <v>232</v>
      </c>
      <c r="BM259" s="22" t="s">
        <v>489</v>
      </c>
    </row>
    <row r="260" spans="2:65" s="1" customFormat="1" ht="31.5" customHeight="1">
      <c r="B260" s="39"/>
      <c r="C260" s="187" t="s">
        <v>490</v>
      </c>
      <c r="D260" s="187" t="s">
        <v>430</v>
      </c>
      <c r="E260" s="188" t="s">
        <v>491</v>
      </c>
      <c r="F260" s="189" t="s">
        <v>492</v>
      </c>
      <c r="G260" s="190" t="s">
        <v>474</v>
      </c>
      <c r="H260" s="191">
        <v>2</v>
      </c>
      <c r="I260" s="192"/>
      <c r="J260" s="193">
        <f>ROUND(I260*H260,2)</f>
        <v>0</v>
      </c>
      <c r="K260" s="189" t="s">
        <v>434</v>
      </c>
      <c r="L260" s="59"/>
      <c r="M260" s="194" t="s">
        <v>79</v>
      </c>
      <c r="N260" s="195" t="s">
        <v>52</v>
      </c>
      <c r="O260" s="40"/>
      <c r="P260" s="196">
        <f>O260*H260</f>
        <v>0</v>
      </c>
      <c r="Q260" s="196">
        <v>0</v>
      </c>
      <c r="R260" s="196">
        <f>Q260*H260</f>
        <v>0</v>
      </c>
      <c r="S260" s="196">
        <v>0</v>
      </c>
      <c r="T260" s="197">
        <f>S260*H260</f>
        <v>0</v>
      </c>
      <c r="AR260" s="22" t="s">
        <v>232</v>
      </c>
      <c r="AT260" s="22" t="s">
        <v>150</v>
      </c>
      <c r="AU260" s="22" t="s">
        <v>156</v>
      </c>
      <c r="AY260" s="22" t="s">
        <v>147</v>
      </c>
      <c r="BE260" s="198">
        <f>IF(N260="základní",J260,0)</f>
        <v>0</v>
      </c>
      <c r="BF260" s="198">
        <f>IF(N260="snížená",J260,0)</f>
        <v>0</v>
      </c>
      <c r="BG260" s="198">
        <f>IF(N260="zákl. přenesená",J260,0)</f>
        <v>0</v>
      </c>
      <c r="BH260" s="198">
        <f>IF(N260="sníž. přenesená",J260,0)</f>
        <v>0</v>
      </c>
      <c r="BI260" s="198">
        <f>IF(N260="nulová",J260,0)</f>
        <v>0</v>
      </c>
      <c r="BJ260" s="22" t="s">
        <v>156</v>
      </c>
      <c r="BK260" s="198">
        <f>ROUND(I260*H260,2)</f>
        <v>0</v>
      </c>
      <c r="BL260" s="22" t="s">
        <v>232</v>
      </c>
      <c r="BM260" s="22" t="s">
        <v>493</v>
      </c>
    </row>
    <row r="261" spans="2:65" s="1" customFormat="1" ht="31.5" customHeight="1">
      <c r="B261" s="39"/>
      <c r="C261" s="187" t="s">
        <v>494</v>
      </c>
      <c r="D261" s="187" t="s">
        <v>430</v>
      </c>
      <c r="E261" s="188" t="s">
        <v>495</v>
      </c>
      <c r="F261" s="189" t="s">
        <v>496</v>
      </c>
      <c r="G261" s="190" t="s">
        <v>474</v>
      </c>
      <c r="H261" s="191">
        <v>4</v>
      </c>
      <c r="I261" s="192"/>
      <c r="J261" s="193">
        <f>ROUND(I261*H261,2)</f>
        <v>0</v>
      </c>
      <c r="K261" s="189" t="s">
        <v>434</v>
      </c>
      <c r="L261" s="59"/>
      <c r="M261" s="194" t="s">
        <v>79</v>
      </c>
      <c r="N261" s="195" t="s">
        <v>52</v>
      </c>
      <c r="O261" s="40"/>
      <c r="P261" s="196">
        <f>O261*H261</f>
        <v>0</v>
      </c>
      <c r="Q261" s="196">
        <v>0</v>
      </c>
      <c r="R261" s="196">
        <f>Q261*H261</f>
        <v>0</v>
      </c>
      <c r="S261" s="196">
        <v>0</v>
      </c>
      <c r="T261" s="197">
        <f>S261*H261</f>
        <v>0</v>
      </c>
      <c r="AR261" s="22" t="s">
        <v>232</v>
      </c>
      <c r="AT261" s="22" t="s">
        <v>150</v>
      </c>
      <c r="AU261" s="22" t="s">
        <v>156</v>
      </c>
      <c r="AY261" s="22" t="s">
        <v>147</v>
      </c>
      <c r="BE261" s="198">
        <f>IF(N261="základní",J261,0)</f>
        <v>0</v>
      </c>
      <c r="BF261" s="198">
        <f>IF(N261="snížená",J261,0)</f>
        <v>0</v>
      </c>
      <c r="BG261" s="198">
        <f>IF(N261="zákl. přenesená",J261,0)</f>
        <v>0</v>
      </c>
      <c r="BH261" s="198">
        <f>IF(N261="sníž. přenesená",J261,0)</f>
        <v>0</v>
      </c>
      <c r="BI261" s="198">
        <f>IF(N261="nulová",J261,0)</f>
        <v>0</v>
      </c>
      <c r="BJ261" s="22" t="s">
        <v>156</v>
      </c>
      <c r="BK261" s="198">
        <f>ROUND(I261*H261,2)</f>
        <v>0</v>
      </c>
      <c r="BL261" s="22" t="s">
        <v>232</v>
      </c>
      <c r="BM261" s="22" t="s">
        <v>497</v>
      </c>
    </row>
    <row r="262" spans="2:65" s="10" customFormat="1" ht="29.85" customHeight="1">
      <c r="B262" s="170"/>
      <c r="C262" s="171"/>
      <c r="D262" s="184" t="s">
        <v>80</v>
      </c>
      <c r="E262" s="185" t="s">
        <v>498</v>
      </c>
      <c r="F262" s="185" t="s">
        <v>499</v>
      </c>
      <c r="G262" s="171"/>
      <c r="H262" s="171"/>
      <c r="I262" s="174"/>
      <c r="J262" s="186">
        <f>BK262</f>
        <v>0</v>
      </c>
      <c r="K262" s="171"/>
      <c r="L262" s="176"/>
      <c r="M262" s="177"/>
      <c r="N262" s="178"/>
      <c r="O262" s="178"/>
      <c r="P262" s="179">
        <f>SUM(P263:P273)</f>
        <v>0</v>
      </c>
      <c r="Q262" s="178"/>
      <c r="R262" s="179">
        <f>SUM(R263:R273)</f>
        <v>0</v>
      </c>
      <c r="S262" s="178"/>
      <c r="T262" s="180">
        <f>SUM(T263:T273)</f>
        <v>0</v>
      </c>
      <c r="AR262" s="181" t="s">
        <v>156</v>
      </c>
      <c r="AT262" s="182" t="s">
        <v>80</v>
      </c>
      <c r="AU262" s="182" t="s">
        <v>25</v>
      </c>
      <c r="AY262" s="181" t="s">
        <v>147</v>
      </c>
      <c r="BK262" s="183">
        <f>SUM(BK263:BK273)</f>
        <v>0</v>
      </c>
    </row>
    <row r="263" spans="2:65" s="1" customFormat="1" ht="22.5" customHeight="1">
      <c r="B263" s="39"/>
      <c r="C263" s="187" t="s">
        <v>500</v>
      </c>
      <c r="D263" s="187" t="s">
        <v>150</v>
      </c>
      <c r="E263" s="188" t="s">
        <v>501</v>
      </c>
      <c r="F263" s="189" t="s">
        <v>502</v>
      </c>
      <c r="G263" s="190" t="s">
        <v>503</v>
      </c>
      <c r="H263" s="191">
        <v>1</v>
      </c>
      <c r="I263" s="192"/>
      <c r="J263" s="193">
        <f t="shared" ref="J263:J273" si="10">ROUND(I263*H263,2)</f>
        <v>0</v>
      </c>
      <c r="K263" s="189" t="s">
        <v>79</v>
      </c>
      <c r="L263" s="59"/>
      <c r="M263" s="194" t="s">
        <v>79</v>
      </c>
      <c r="N263" s="195" t="s">
        <v>52</v>
      </c>
      <c r="O263" s="40"/>
      <c r="P263" s="196">
        <f t="shared" ref="P263:P273" si="11">O263*H263</f>
        <v>0</v>
      </c>
      <c r="Q263" s="196">
        <v>0</v>
      </c>
      <c r="R263" s="196">
        <f t="shared" ref="R263:R273" si="12">Q263*H263</f>
        <v>0</v>
      </c>
      <c r="S263" s="196">
        <v>0</v>
      </c>
      <c r="T263" s="197">
        <f t="shared" ref="T263:T273" si="13">S263*H263</f>
        <v>0</v>
      </c>
      <c r="AR263" s="22" t="s">
        <v>232</v>
      </c>
      <c r="AT263" s="22" t="s">
        <v>150</v>
      </c>
      <c r="AU263" s="22" t="s">
        <v>156</v>
      </c>
      <c r="AY263" s="22" t="s">
        <v>147</v>
      </c>
      <c r="BE263" s="198">
        <f t="shared" ref="BE263:BE273" si="14">IF(N263="základní",J263,0)</f>
        <v>0</v>
      </c>
      <c r="BF263" s="198">
        <f t="shared" ref="BF263:BF273" si="15">IF(N263="snížená",J263,0)</f>
        <v>0</v>
      </c>
      <c r="BG263" s="198">
        <f t="shared" ref="BG263:BG273" si="16">IF(N263="zákl. přenesená",J263,0)</f>
        <v>0</v>
      </c>
      <c r="BH263" s="198">
        <f t="shared" ref="BH263:BH273" si="17">IF(N263="sníž. přenesená",J263,0)</f>
        <v>0</v>
      </c>
      <c r="BI263" s="198">
        <f t="shared" ref="BI263:BI273" si="18">IF(N263="nulová",J263,0)</f>
        <v>0</v>
      </c>
      <c r="BJ263" s="22" t="s">
        <v>156</v>
      </c>
      <c r="BK263" s="198">
        <f t="shared" ref="BK263:BK273" si="19">ROUND(I263*H263,2)</f>
        <v>0</v>
      </c>
      <c r="BL263" s="22" t="s">
        <v>232</v>
      </c>
      <c r="BM263" s="22" t="s">
        <v>504</v>
      </c>
    </row>
    <row r="264" spans="2:65" s="1" customFormat="1" ht="22.5" customHeight="1">
      <c r="B264" s="39"/>
      <c r="C264" s="187" t="s">
        <v>505</v>
      </c>
      <c r="D264" s="187" t="s">
        <v>430</v>
      </c>
      <c r="E264" s="188" t="s">
        <v>506</v>
      </c>
      <c r="F264" s="189" t="s">
        <v>507</v>
      </c>
      <c r="G264" s="190" t="s">
        <v>474</v>
      </c>
      <c r="H264" s="191">
        <v>9</v>
      </c>
      <c r="I264" s="192"/>
      <c r="J264" s="193">
        <f t="shared" si="10"/>
        <v>0</v>
      </c>
      <c r="K264" s="189" t="s">
        <v>434</v>
      </c>
      <c r="L264" s="59"/>
      <c r="M264" s="194" t="s">
        <v>79</v>
      </c>
      <c r="N264" s="195" t="s">
        <v>52</v>
      </c>
      <c r="O264" s="40"/>
      <c r="P264" s="196">
        <f t="shared" si="11"/>
        <v>0</v>
      </c>
      <c r="Q264" s="196">
        <v>0</v>
      </c>
      <c r="R264" s="196">
        <f t="shared" si="12"/>
        <v>0</v>
      </c>
      <c r="S264" s="196">
        <v>0</v>
      </c>
      <c r="T264" s="197">
        <f t="shared" si="13"/>
        <v>0</v>
      </c>
      <c r="AR264" s="22" t="s">
        <v>232</v>
      </c>
      <c r="AT264" s="22" t="s">
        <v>150</v>
      </c>
      <c r="AU264" s="22" t="s">
        <v>156</v>
      </c>
      <c r="AY264" s="22" t="s">
        <v>147</v>
      </c>
      <c r="BE264" s="198">
        <f t="shared" si="14"/>
        <v>0</v>
      </c>
      <c r="BF264" s="198">
        <f t="shared" si="15"/>
        <v>0</v>
      </c>
      <c r="BG264" s="198">
        <f t="shared" si="16"/>
        <v>0</v>
      </c>
      <c r="BH264" s="198">
        <f t="shared" si="17"/>
        <v>0</v>
      </c>
      <c r="BI264" s="198">
        <f t="shared" si="18"/>
        <v>0</v>
      </c>
      <c r="BJ264" s="22" t="s">
        <v>156</v>
      </c>
      <c r="BK264" s="198">
        <f t="shared" si="19"/>
        <v>0</v>
      </c>
      <c r="BL264" s="22" t="s">
        <v>232</v>
      </c>
      <c r="BM264" s="22" t="s">
        <v>508</v>
      </c>
    </row>
    <row r="265" spans="2:65" s="1" customFormat="1" ht="31.5" customHeight="1">
      <c r="B265" s="39"/>
      <c r="C265" s="187" t="s">
        <v>509</v>
      </c>
      <c r="D265" s="187" t="s">
        <v>430</v>
      </c>
      <c r="E265" s="188" t="s">
        <v>510</v>
      </c>
      <c r="F265" s="189" t="s">
        <v>511</v>
      </c>
      <c r="G265" s="190" t="s">
        <v>474</v>
      </c>
      <c r="H265" s="191">
        <v>2</v>
      </c>
      <c r="I265" s="192"/>
      <c r="J265" s="193">
        <f t="shared" si="10"/>
        <v>0</v>
      </c>
      <c r="K265" s="189" t="s">
        <v>434</v>
      </c>
      <c r="L265" s="59"/>
      <c r="M265" s="194" t="s">
        <v>79</v>
      </c>
      <c r="N265" s="195" t="s">
        <v>52</v>
      </c>
      <c r="O265" s="40"/>
      <c r="P265" s="196">
        <f t="shared" si="11"/>
        <v>0</v>
      </c>
      <c r="Q265" s="196">
        <v>0</v>
      </c>
      <c r="R265" s="196">
        <f t="shared" si="12"/>
        <v>0</v>
      </c>
      <c r="S265" s="196">
        <v>0</v>
      </c>
      <c r="T265" s="197">
        <f t="shared" si="13"/>
        <v>0</v>
      </c>
      <c r="AR265" s="22" t="s">
        <v>232</v>
      </c>
      <c r="AT265" s="22" t="s">
        <v>150</v>
      </c>
      <c r="AU265" s="22" t="s">
        <v>156</v>
      </c>
      <c r="AY265" s="22" t="s">
        <v>147</v>
      </c>
      <c r="BE265" s="198">
        <f t="shared" si="14"/>
        <v>0</v>
      </c>
      <c r="BF265" s="198">
        <f t="shared" si="15"/>
        <v>0</v>
      </c>
      <c r="BG265" s="198">
        <f t="shared" si="16"/>
        <v>0</v>
      </c>
      <c r="BH265" s="198">
        <f t="shared" si="17"/>
        <v>0</v>
      </c>
      <c r="BI265" s="198">
        <f t="shared" si="18"/>
        <v>0</v>
      </c>
      <c r="BJ265" s="22" t="s">
        <v>156</v>
      </c>
      <c r="BK265" s="198">
        <f t="shared" si="19"/>
        <v>0</v>
      </c>
      <c r="BL265" s="22" t="s">
        <v>232</v>
      </c>
      <c r="BM265" s="22" t="s">
        <v>512</v>
      </c>
    </row>
    <row r="266" spans="2:65" s="1" customFormat="1" ht="22.5" customHeight="1">
      <c r="B266" s="39"/>
      <c r="C266" s="187" t="s">
        <v>513</v>
      </c>
      <c r="D266" s="187" t="s">
        <v>430</v>
      </c>
      <c r="E266" s="188" t="s">
        <v>514</v>
      </c>
      <c r="F266" s="189" t="s">
        <v>515</v>
      </c>
      <c r="G266" s="190" t="s">
        <v>474</v>
      </c>
      <c r="H266" s="191">
        <v>2</v>
      </c>
      <c r="I266" s="192"/>
      <c r="J266" s="193">
        <f t="shared" si="10"/>
        <v>0</v>
      </c>
      <c r="K266" s="189" t="s">
        <v>434</v>
      </c>
      <c r="L266" s="59"/>
      <c r="M266" s="194" t="s">
        <v>79</v>
      </c>
      <c r="N266" s="195" t="s">
        <v>52</v>
      </c>
      <c r="O266" s="40"/>
      <c r="P266" s="196">
        <f t="shared" si="11"/>
        <v>0</v>
      </c>
      <c r="Q266" s="196">
        <v>0</v>
      </c>
      <c r="R266" s="196">
        <f t="shared" si="12"/>
        <v>0</v>
      </c>
      <c r="S266" s="196">
        <v>0</v>
      </c>
      <c r="T266" s="197">
        <f t="shared" si="13"/>
        <v>0</v>
      </c>
      <c r="AR266" s="22" t="s">
        <v>232</v>
      </c>
      <c r="AT266" s="22" t="s">
        <v>150</v>
      </c>
      <c r="AU266" s="22" t="s">
        <v>156</v>
      </c>
      <c r="AY266" s="22" t="s">
        <v>147</v>
      </c>
      <c r="BE266" s="198">
        <f t="shared" si="14"/>
        <v>0</v>
      </c>
      <c r="BF266" s="198">
        <f t="shared" si="15"/>
        <v>0</v>
      </c>
      <c r="BG266" s="198">
        <f t="shared" si="16"/>
        <v>0</v>
      </c>
      <c r="BH266" s="198">
        <f t="shared" si="17"/>
        <v>0</v>
      </c>
      <c r="BI266" s="198">
        <f t="shared" si="18"/>
        <v>0</v>
      </c>
      <c r="BJ266" s="22" t="s">
        <v>156</v>
      </c>
      <c r="BK266" s="198">
        <f t="shared" si="19"/>
        <v>0</v>
      </c>
      <c r="BL266" s="22" t="s">
        <v>232</v>
      </c>
      <c r="BM266" s="22" t="s">
        <v>516</v>
      </c>
    </row>
    <row r="267" spans="2:65" s="1" customFormat="1" ht="22.5" customHeight="1">
      <c r="B267" s="39"/>
      <c r="C267" s="187" t="s">
        <v>517</v>
      </c>
      <c r="D267" s="187" t="s">
        <v>430</v>
      </c>
      <c r="E267" s="188" t="s">
        <v>518</v>
      </c>
      <c r="F267" s="189" t="s">
        <v>519</v>
      </c>
      <c r="G267" s="190" t="s">
        <v>474</v>
      </c>
      <c r="H267" s="191">
        <v>2</v>
      </c>
      <c r="I267" s="192"/>
      <c r="J267" s="193">
        <f t="shared" si="10"/>
        <v>0</v>
      </c>
      <c r="K267" s="189" t="s">
        <v>434</v>
      </c>
      <c r="L267" s="59"/>
      <c r="M267" s="194" t="s">
        <v>79</v>
      </c>
      <c r="N267" s="195" t="s">
        <v>52</v>
      </c>
      <c r="O267" s="40"/>
      <c r="P267" s="196">
        <f t="shared" si="11"/>
        <v>0</v>
      </c>
      <c r="Q267" s="196">
        <v>0</v>
      </c>
      <c r="R267" s="196">
        <f t="shared" si="12"/>
        <v>0</v>
      </c>
      <c r="S267" s="196">
        <v>0</v>
      </c>
      <c r="T267" s="197">
        <f t="shared" si="13"/>
        <v>0</v>
      </c>
      <c r="AR267" s="22" t="s">
        <v>232</v>
      </c>
      <c r="AT267" s="22" t="s">
        <v>150</v>
      </c>
      <c r="AU267" s="22" t="s">
        <v>156</v>
      </c>
      <c r="AY267" s="22" t="s">
        <v>147</v>
      </c>
      <c r="BE267" s="198">
        <f t="shared" si="14"/>
        <v>0</v>
      </c>
      <c r="BF267" s="198">
        <f t="shared" si="15"/>
        <v>0</v>
      </c>
      <c r="BG267" s="198">
        <f t="shared" si="16"/>
        <v>0</v>
      </c>
      <c r="BH267" s="198">
        <f t="shared" si="17"/>
        <v>0</v>
      </c>
      <c r="BI267" s="198">
        <f t="shared" si="18"/>
        <v>0</v>
      </c>
      <c r="BJ267" s="22" t="s">
        <v>156</v>
      </c>
      <c r="BK267" s="198">
        <f t="shared" si="19"/>
        <v>0</v>
      </c>
      <c r="BL267" s="22" t="s">
        <v>232</v>
      </c>
      <c r="BM267" s="22" t="s">
        <v>520</v>
      </c>
    </row>
    <row r="268" spans="2:65" s="1" customFormat="1" ht="31.5" customHeight="1">
      <c r="B268" s="39"/>
      <c r="C268" s="187" t="s">
        <v>521</v>
      </c>
      <c r="D268" s="187" t="s">
        <v>430</v>
      </c>
      <c r="E268" s="188" t="s">
        <v>522</v>
      </c>
      <c r="F268" s="189" t="s">
        <v>523</v>
      </c>
      <c r="G268" s="190" t="s">
        <v>474</v>
      </c>
      <c r="H268" s="191">
        <v>1</v>
      </c>
      <c r="I268" s="192"/>
      <c r="J268" s="193">
        <f t="shared" si="10"/>
        <v>0</v>
      </c>
      <c r="K268" s="189" t="s">
        <v>434</v>
      </c>
      <c r="L268" s="59"/>
      <c r="M268" s="194" t="s">
        <v>79</v>
      </c>
      <c r="N268" s="195" t="s">
        <v>52</v>
      </c>
      <c r="O268" s="40"/>
      <c r="P268" s="196">
        <f t="shared" si="11"/>
        <v>0</v>
      </c>
      <c r="Q268" s="196">
        <v>0</v>
      </c>
      <c r="R268" s="196">
        <f t="shared" si="12"/>
        <v>0</v>
      </c>
      <c r="S268" s="196">
        <v>0</v>
      </c>
      <c r="T268" s="197">
        <f t="shared" si="13"/>
        <v>0</v>
      </c>
      <c r="AR268" s="22" t="s">
        <v>232</v>
      </c>
      <c r="AT268" s="22" t="s">
        <v>150</v>
      </c>
      <c r="AU268" s="22" t="s">
        <v>156</v>
      </c>
      <c r="AY268" s="22" t="s">
        <v>147</v>
      </c>
      <c r="BE268" s="198">
        <f t="shared" si="14"/>
        <v>0</v>
      </c>
      <c r="BF268" s="198">
        <f t="shared" si="15"/>
        <v>0</v>
      </c>
      <c r="BG268" s="198">
        <f t="shared" si="16"/>
        <v>0</v>
      </c>
      <c r="BH268" s="198">
        <f t="shared" si="17"/>
        <v>0</v>
      </c>
      <c r="BI268" s="198">
        <f t="shared" si="18"/>
        <v>0</v>
      </c>
      <c r="BJ268" s="22" t="s">
        <v>156</v>
      </c>
      <c r="BK268" s="198">
        <f t="shared" si="19"/>
        <v>0</v>
      </c>
      <c r="BL268" s="22" t="s">
        <v>232</v>
      </c>
      <c r="BM268" s="22" t="s">
        <v>524</v>
      </c>
    </row>
    <row r="269" spans="2:65" s="1" customFormat="1" ht="31.5" customHeight="1">
      <c r="B269" s="39"/>
      <c r="C269" s="187" t="s">
        <v>525</v>
      </c>
      <c r="D269" s="187" t="s">
        <v>430</v>
      </c>
      <c r="E269" s="188" t="s">
        <v>526</v>
      </c>
      <c r="F269" s="189" t="s">
        <v>527</v>
      </c>
      <c r="G269" s="190" t="s">
        <v>474</v>
      </c>
      <c r="H269" s="191">
        <v>6</v>
      </c>
      <c r="I269" s="192"/>
      <c r="J269" s="193">
        <f t="shared" si="10"/>
        <v>0</v>
      </c>
      <c r="K269" s="189" t="s">
        <v>434</v>
      </c>
      <c r="L269" s="59"/>
      <c r="M269" s="194" t="s">
        <v>79</v>
      </c>
      <c r="N269" s="195" t="s">
        <v>52</v>
      </c>
      <c r="O269" s="40"/>
      <c r="P269" s="196">
        <f t="shared" si="11"/>
        <v>0</v>
      </c>
      <c r="Q269" s="196">
        <v>0</v>
      </c>
      <c r="R269" s="196">
        <f t="shared" si="12"/>
        <v>0</v>
      </c>
      <c r="S269" s="196">
        <v>0</v>
      </c>
      <c r="T269" s="197">
        <f t="shared" si="13"/>
        <v>0</v>
      </c>
      <c r="AR269" s="22" t="s">
        <v>232</v>
      </c>
      <c r="AT269" s="22" t="s">
        <v>150</v>
      </c>
      <c r="AU269" s="22" t="s">
        <v>156</v>
      </c>
      <c r="AY269" s="22" t="s">
        <v>147</v>
      </c>
      <c r="BE269" s="198">
        <f t="shared" si="14"/>
        <v>0</v>
      </c>
      <c r="BF269" s="198">
        <f t="shared" si="15"/>
        <v>0</v>
      </c>
      <c r="BG269" s="198">
        <f t="shared" si="16"/>
        <v>0</v>
      </c>
      <c r="BH269" s="198">
        <f t="shared" si="17"/>
        <v>0</v>
      </c>
      <c r="BI269" s="198">
        <f t="shared" si="18"/>
        <v>0</v>
      </c>
      <c r="BJ269" s="22" t="s">
        <v>156</v>
      </c>
      <c r="BK269" s="198">
        <f t="shared" si="19"/>
        <v>0</v>
      </c>
      <c r="BL269" s="22" t="s">
        <v>232</v>
      </c>
      <c r="BM269" s="22" t="s">
        <v>528</v>
      </c>
    </row>
    <row r="270" spans="2:65" s="1" customFormat="1" ht="31.5" customHeight="1">
      <c r="B270" s="39"/>
      <c r="C270" s="187" t="s">
        <v>529</v>
      </c>
      <c r="D270" s="187" t="s">
        <v>430</v>
      </c>
      <c r="E270" s="188" t="s">
        <v>530</v>
      </c>
      <c r="F270" s="189" t="s">
        <v>531</v>
      </c>
      <c r="G270" s="190" t="s">
        <v>474</v>
      </c>
      <c r="H270" s="191">
        <v>2</v>
      </c>
      <c r="I270" s="192"/>
      <c r="J270" s="193">
        <f t="shared" si="10"/>
        <v>0</v>
      </c>
      <c r="K270" s="189" t="s">
        <v>434</v>
      </c>
      <c r="L270" s="59"/>
      <c r="M270" s="194" t="s">
        <v>79</v>
      </c>
      <c r="N270" s="195" t="s">
        <v>52</v>
      </c>
      <c r="O270" s="40"/>
      <c r="P270" s="196">
        <f t="shared" si="11"/>
        <v>0</v>
      </c>
      <c r="Q270" s="196">
        <v>0</v>
      </c>
      <c r="R270" s="196">
        <f t="shared" si="12"/>
        <v>0</v>
      </c>
      <c r="S270" s="196">
        <v>0</v>
      </c>
      <c r="T270" s="197">
        <f t="shared" si="13"/>
        <v>0</v>
      </c>
      <c r="AR270" s="22" t="s">
        <v>232</v>
      </c>
      <c r="AT270" s="22" t="s">
        <v>150</v>
      </c>
      <c r="AU270" s="22" t="s">
        <v>156</v>
      </c>
      <c r="AY270" s="22" t="s">
        <v>147</v>
      </c>
      <c r="BE270" s="198">
        <f t="shared" si="14"/>
        <v>0</v>
      </c>
      <c r="BF270" s="198">
        <f t="shared" si="15"/>
        <v>0</v>
      </c>
      <c r="BG270" s="198">
        <f t="shared" si="16"/>
        <v>0</v>
      </c>
      <c r="BH270" s="198">
        <f t="shared" si="17"/>
        <v>0</v>
      </c>
      <c r="BI270" s="198">
        <f t="shared" si="18"/>
        <v>0</v>
      </c>
      <c r="BJ270" s="22" t="s">
        <v>156</v>
      </c>
      <c r="BK270" s="198">
        <f t="shared" si="19"/>
        <v>0</v>
      </c>
      <c r="BL270" s="22" t="s">
        <v>232</v>
      </c>
      <c r="BM270" s="22" t="s">
        <v>532</v>
      </c>
    </row>
    <row r="271" spans="2:65" s="1" customFormat="1" ht="31.5" customHeight="1">
      <c r="B271" s="39"/>
      <c r="C271" s="187" t="s">
        <v>533</v>
      </c>
      <c r="D271" s="187" t="s">
        <v>430</v>
      </c>
      <c r="E271" s="188" t="s">
        <v>534</v>
      </c>
      <c r="F271" s="189" t="s">
        <v>535</v>
      </c>
      <c r="G271" s="190" t="s">
        <v>482</v>
      </c>
      <c r="H271" s="191">
        <v>1</v>
      </c>
      <c r="I271" s="192"/>
      <c r="J271" s="193">
        <f t="shared" si="10"/>
        <v>0</v>
      </c>
      <c r="K271" s="189" t="s">
        <v>434</v>
      </c>
      <c r="L271" s="59"/>
      <c r="M271" s="194" t="s">
        <v>79</v>
      </c>
      <c r="N271" s="195" t="s">
        <v>52</v>
      </c>
      <c r="O271" s="40"/>
      <c r="P271" s="196">
        <f t="shared" si="11"/>
        <v>0</v>
      </c>
      <c r="Q271" s="196">
        <v>0</v>
      </c>
      <c r="R271" s="196">
        <f t="shared" si="12"/>
        <v>0</v>
      </c>
      <c r="S271" s="196">
        <v>0</v>
      </c>
      <c r="T271" s="197">
        <f t="shared" si="13"/>
        <v>0</v>
      </c>
      <c r="AR271" s="22" t="s">
        <v>232</v>
      </c>
      <c r="AT271" s="22" t="s">
        <v>150</v>
      </c>
      <c r="AU271" s="22" t="s">
        <v>156</v>
      </c>
      <c r="AY271" s="22" t="s">
        <v>147</v>
      </c>
      <c r="BE271" s="198">
        <f t="shared" si="14"/>
        <v>0</v>
      </c>
      <c r="BF271" s="198">
        <f t="shared" si="15"/>
        <v>0</v>
      </c>
      <c r="BG271" s="198">
        <f t="shared" si="16"/>
        <v>0</v>
      </c>
      <c r="BH271" s="198">
        <f t="shared" si="17"/>
        <v>0</v>
      </c>
      <c r="BI271" s="198">
        <f t="shared" si="18"/>
        <v>0</v>
      </c>
      <c r="BJ271" s="22" t="s">
        <v>156</v>
      </c>
      <c r="BK271" s="198">
        <f t="shared" si="19"/>
        <v>0</v>
      </c>
      <c r="BL271" s="22" t="s">
        <v>232</v>
      </c>
      <c r="BM271" s="22" t="s">
        <v>536</v>
      </c>
    </row>
    <row r="272" spans="2:65" s="1" customFormat="1" ht="22.5" customHeight="1">
      <c r="B272" s="39"/>
      <c r="C272" s="187" t="s">
        <v>537</v>
      </c>
      <c r="D272" s="187" t="s">
        <v>430</v>
      </c>
      <c r="E272" s="188" t="s">
        <v>538</v>
      </c>
      <c r="F272" s="189" t="s">
        <v>539</v>
      </c>
      <c r="G272" s="190" t="s">
        <v>482</v>
      </c>
      <c r="H272" s="191">
        <v>2</v>
      </c>
      <c r="I272" s="192"/>
      <c r="J272" s="193">
        <f t="shared" si="10"/>
        <v>0</v>
      </c>
      <c r="K272" s="189" t="s">
        <v>434</v>
      </c>
      <c r="L272" s="59"/>
      <c r="M272" s="194" t="s">
        <v>79</v>
      </c>
      <c r="N272" s="195" t="s">
        <v>52</v>
      </c>
      <c r="O272" s="40"/>
      <c r="P272" s="196">
        <f t="shared" si="11"/>
        <v>0</v>
      </c>
      <c r="Q272" s="196">
        <v>0</v>
      </c>
      <c r="R272" s="196">
        <f t="shared" si="12"/>
        <v>0</v>
      </c>
      <c r="S272" s="196">
        <v>0</v>
      </c>
      <c r="T272" s="197">
        <f t="shared" si="13"/>
        <v>0</v>
      </c>
      <c r="AR272" s="22" t="s">
        <v>232</v>
      </c>
      <c r="AT272" s="22" t="s">
        <v>150</v>
      </c>
      <c r="AU272" s="22" t="s">
        <v>156</v>
      </c>
      <c r="AY272" s="22" t="s">
        <v>147</v>
      </c>
      <c r="BE272" s="198">
        <f t="shared" si="14"/>
        <v>0</v>
      </c>
      <c r="BF272" s="198">
        <f t="shared" si="15"/>
        <v>0</v>
      </c>
      <c r="BG272" s="198">
        <f t="shared" si="16"/>
        <v>0</v>
      </c>
      <c r="BH272" s="198">
        <f t="shared" si="17"/>
        <v>0</v>
      </c>
      <c r="BI272" s="198">
        <f t="shared" si="18"/>
        <v>0</v>
      </c>
      <c r="BJ272" s="22" t="s">
        <v>156</v>
      </c>
      <c r="BK272" s="198">
        <f t="shared" si="19"/>
        <v>0</v>
      </c>
      <c r="BL272" s="22" t="s">
        <v>232</v>
      </c>
      <c r="BM272" s="22" t="s">
        <v>540</v>
      </c>
    </row>
    <row r="273" spans="2:65" s="1" customFormat="1" ht="22.5" customHeight="1">
      <c r="B273" s="39"/>
      <c r="C273" s="187" t="s">
        <v>541</v>
      </c>
      <c r="D273" s="187" t="s">
        <v>430</v>
      </c>
      <c r="E273" s="188" t="s">
        <v>542</v>
      </c>
      <c r="F273" s="189" t="s">
        <v>543</v>
      </c>
      <c r="G273" s="190" t="s">
        <v>474</v>
      </c>
      <c r="H273" s="191">
        <v>1</v>
      </c>
      <c r="I273" s="192"/>
      <c r="J273" s="193">
        <f t="shared" si="10"/>
        <v>0</v>
      </c>
      <c r="K273" s="189" t="s">
        <v>434</v>
      </c>
      <c r="L273" s="59"/>
      <c r="M273" s="194" t="s">
        <v>79</v>
      </c>
      <c r="N273" s="195" t="s">
        <v>52</v>
      </c>
      <c r="O273" s="40"/>
      <c r="P273" s="196">
        <f t="shared" si="11"/>
        <v>0</v>
      </c>
      <c r="Q273" s="196">
        <v>0</v>
      </c>
      <c r="R273" s="196">
        <f t="shared" si="12"/>
        <v>0</v>
      </c>
      <c r="S273" s="196">
        <v>0</v>
      </c>
      <c r="T273" s="197">
        <f t="shared" si="13"/>
        <v>0</v>
      </c>
      <c r="AR273" s="22" t="s">
        <v>232</v>
      </c>
      <c r="AT273" s="22" t="s">
        <v>150</v>
      </c>
      <c r="AU273" s="22" t="s">
        <v>156</v>
      </c>
      <c r="AY273" s="22" t="s">
        <v>147</v>
      </c>
      <c r="BE273" s="198">
        <f t="shared" si="14"/>
        <v>0</v>
      </c>
      <c r="BF273" s="198">
        <f t="shared" si="15"/>
        <v>0</v>
      </c>
      <c r="BG273" s="198">
        <f t="shared" si="16"/>
        <v>0</v>
      </c>
      <c r="BH273" s="198">
        <f t="shared" si="17"/>
        <v>0</v>
      </c>
      <c r="BI273" s="198">
        <f t="shared" si="18"/>
        <v>0</v>
      </c>
      <c r="BJ273" s="22" t="s">
        <v>156</v>
      </c>
      <c r="BK273" s="198">
        <f t="shared" si="19"/>
        <v>0</v>
      </c>
      <c r="BL273" s="22" t="s">
        <v>232</v>
      </c>
      <c r="BM273" s="22" t="s">
        <v>544</v>
      </c>
    </row>
    <row r="274" spans="2:65" s="10" customFormat="1" ht="29.85" customHeight="1">
      <c r="B274" s="170"/>
      <c r="C274" s="171"/>
      <c r="D274" s="184" t="s">
        <v>80</v>
      </c>
      <c r="E274" s="185" t="s">
        <v>545</v>
      </c>
      <c r="F274" s="185" t="s">
        <v>546</v>
      </c>
      <c r="G274" s="171"/>
      <c r="H274" s="171"/>
      <c r="I274" s="174"/>
      <c r="J274" s="186">
        <f>BK274</f>
        <v>0</v>
      </c>
      <c r="K274" s="171"/>
      <c r="L274" s="176"/>
      <c r="M274" s="177"/>
      <c r="N274" s="178"/>
      <c r="O274" s="178"/>
      <c r="P274" s="179">
        <f>SUM(P275:P278)</f>
        <v>0</v>
      </c>
      <c r="Q274" s="178"/>
      <c r="R274" s="179">
        <f>SUM(R275:R278)</f>
        <v>1.5130000000000001E-2</v>
      </c>
      <c r="S274" s="178"/>
      <c r="T274" s="180">
        <f>SUM(T275:T278)</f>
        <v>0</v>
      </c>
      <c r="AR274" s="181" t="s">
        <v>156</v>
      </c>
      <c r="AT274" s="182" t="s">
        <v>80</v>
      </c>
      <c r="AU274" s="182" t="s">
        <v>25</v>
      </c>
      <c r="AY274" s="181" t="s">
        <v>147</v>
      </c>
      <c r="BK274" s="183">
        <f>SUM(BK275:BK278)</f>
        <v>0</v>
      </c>
    </row>
    <row r="275" spans="2:65" s="1" customFormat="1" ht="31.5" customHeight="1">
      <c r="B275" s="39"/>
      <c r="C275" s="187" t="s">
        <v>547</v>
      </c>
      <c r="D275" s="187" t="s">
        <v>150</v>
      </c>
      <c r="E275" s="188" t="s">
        <v>548</v>
      </c>
      <c r="F275" s="189" t="s">
        <v>549</v>
      </c>
      <c r="G275" s="190" t="s">
        <v>185</v>
      </c>
      <c r="H275" s="191">
        <v>15.13</v>
      </c>
      <c r="I275" s="192"/>
      <c r="J275" s="193">
        <f>ROUND(I275*H275,2)</f>
        <v>0</v>
      </c>
      <c r="K275" s="189" t="s">
        <v>154</v>
      </c>
      <c r="L275" s="59"/>
      <c r="M275" s="194" t="s">
        <v>79</v>
      </c>
      <c r="N275" s="195" t="s">
        <v>52</v>
      </c>
      <c r="O275" s="40"/>
      <c r="P275" s="196">
        <f>O275*H275</f>
        <v>0</v>
      </c>
      <c r="Q275" s="196">
        <v>0</v>
      </c>
      <c r="R275" s="196">
        <f>Q275*H275</f>
        <v>0</v>
      </c>
      <c r="S275" s="196">
        <v>0</v>
      </c>
      <c r="T275" s="197">
        <f>S275*H275</f>
        <v>0</v>
      </c>
      <c r="AR275" s="22" t="s">
        <v>232</v>
      </c>
      <c r="AT275" s="22" t="s">
        <v>150</v>
      </c>
      <c r="AU275" s="22" t="s">
        <v>156</v>
      </c>
      <c r="AY275" s="22" t="s">
        <v>147</v>
      </c>
      <c r="BE275" s="198">
        <f>IF(N275="základní",J275,0)</f>
        <v>0</v>
      </c>
      <c r="BF275" s="198">
        <f>IF(N275="snížená",J275,0)</f>
        <v>0</v>
      </c>
      <c r="BG275" s="198">
        <f>IF(N275="zákl. přenesená",J275,0)</f>
        <v>0</v>
      </c>
      <c r="BH275" s="198">
        <f>IF(N275="sníž. přenesená",J275,0)</f>
        <v>0</v>
      </c>
      <c r="BI275" s="198">
        <f>IF(N275="nulová",J275,0)</f>
        <v>0</v>
      </c>
      <c r="BJ275" s="22" t="s">
        <v>156</v>
      </c>
      <c r="BK275" s="198">
        <f>ROUND(I275*H275,2)</f>
        <v>0</v>
      </c>
      <c r="BL275" s="22" t="s">
        <v>232</v>
      </c>
      <c r="BM275" s="22" t="s">
        <v>550</v>
      </c>
    </row>
    <row r="276" spans="2:65" s="11" customFormat="1" ht="13.5">
      <c r="B276" s="199"/>
      <c r="C276" s="200"/>
      <c r="D276" s="201" t="s">
        <v>158</v>
      </c>
      <c r="E276" s="202" t="s">
        <v>79</v>
      </c>
      <c r="F276" s="203" t="s">
        <v>551</v>
      </c>
      <c r="G276" s="200"/>
      <c r="H276" s="204">
        <v>15.13</v>
      </c>
      <c r="I276" s="205"/>
      <c r="J276" s="200"/>
      <c r="K276" s="200"/>
      <c r="L276" s="206"/>
      <c r="M276" s="207"/>
      <c r="N276" s="208"/>
      <c r="O276" s="208"/>
      <c r="P276" s="208"/>
      <c r="Q276" s="208"/>
      <c r="R276" s="208"/>
      <c r="S276" s="208"/>
      <c r="T276" s="209"/>
      <c r="AT276" s="210" t="s">
        <v>158</v>
      </c>
      <c r="AU276" s="210" t="s">
        <v>156</v>
      </c>
      <c r="AV276" s="11" t="s">
        <v>156</v>
      </c>
      <c r="AW276" s="11" t="s">
        <v>160</v>
      </c>
      <c r="AX276" s="11" t="s">
        <v>81</v>
      </c>
      <c r="AY276" s="210" t="s">
        <v>147</v>
      </c>
    </row>
    <row r="277" spans="2:65" s="12" customFormat="1" ht="13.5">
      <c r="B277" s="211"/>
      <c r="C277" s="212"/>
      <c r="D277" s="222" t="s">
        <v>158</v>
      </c>
      <c r="E277" s="223" t="s">
        <v>79</v>
      </c>
      <c r="F277" s="224" t="s">
        <v>161</v>
      </c>
      <c r="G277" s="212"/>
      <c r="H277" s="225">
        <v>15.13</v>
      </c>
      <c r="I277" s="216"/>
      <c r="J277" s="212"/>
      <c r="K277" s="212"/>
      <c r="L277" s="217"/>
      <c r="M277" s="218"/>
      <c r="N277" s="219"/>
      <c r="O277" s="219"/>
      <c r="P277" s="219"/>
      <c r="Q277" s="219"/>
      <c r="R277" s="219"/>
      <c r="S277" s="219"/>
      <c r="T277" s="220"/>
      <c r="AT277" s="221" t="s">
        <v>158</v>
      </c>
      <c r="AU277" s="221" t="s">
        <v>156</v>
      </c>
      <c r="AV277" s="12" t="s">
        <v>155</v>
      </c>
      <c r="AW277" s="12" t="s">
        <v>160</v>
      </c>
      <c r="AX277" s="12" t="s">
        <v>25</v>
      </c>
      <c r="AY277" s="221" t="s">
        <v>147</v>
      </c>
    </row>
    <row r="278" spans="2:65" s="1" customFormat="1" ht="22.5" customHeight="1">
      <c r="B278" s="39"/>
      <c r="C278" s="226" t="s">
        <v>552</v>
      </c>
      <c r="D278" s="226" t="s">
        <v>196</v>
      </c>
      <c r="E278" s="227" t="s">
        <v>553</v>
      </c>
      <c r="F278" s="228" t="s">
        <v>554</v>
      </c>
      <c r="G278" s="229" t="s">
        <v>555</v>
      </c>
      <c r="H278" s="230">
        <v>15.13</v>
      </c>
      <c r="I278" s="231"/>
      <c r="J278" s="232">
        <f>ROUND(I278*H278,2)</f>
        <v>0</v>
      </c>
      <c r="K278" s="228" t="s">
        <v>154</v>
      </c>
      <c r="L278" s="233"/>
      <c r="M278" s="234" t="s">
        <v>79</v>
      </c>
      <c r="N278" s="235" t="s">
        <v>52</v>
      </c>
      <c r="O278" s="40"/>
      <c r="P278" s="196">
        <f>O278*H278</f>
        <v>0</v>
      </c>
      <c r="Q278" s="196">
        <v>1E-3</v>
      </c>
      <c r="R278" s="196">
        <f>Q278*H278</f>
        <v>1.5130000000000001E-2</v>
      </c>
      <c r="S278" s="196">
        <v>0</v>
      </c>
      <c r="T278" s="197">
        <f>S278*H278</f>
        <v>0</v>
      </c>
      <c r="AR278" s="22" t="s">
        <v>309</v>
      </c>
      <c r="AT278" s="22" t="s">
        <v>196</v>
      </c>
      <c r="AU278" s="22" t="s">
        <v>156</v>
      </c>
      <c r="AY278" s="22" t="s">
        <v>147</v>
      </c>
      <c r="BE278" s="198">
        <f>IF(N278="základní",J278,0)</f>
        <v>0</v>
      </c>
      <c r="BF278" s="198">
        <f>IF(N278="snížená",J278,0)</f>
        <v>0</v>
      </c>
      <c r="BG278" s="198">
        <f>IF(N278="zákl. přenesená",J278,0)</f>
        <v>0</v>
      </c>
      <c r="BH278" s="198">
        <f>IF(N278="sníž. přenesená",J278,0)</f>
        <v>0</v>
      </c>
      <c r="BI278" s="198">
        <f>IF(N278="nulová",J278,0)</f>
        <v>0</v>
      </c>
      <c r="BJ278" s="22" t="s">
        <v>156</v>
      </c>
      <c r="BK278" s="198">
        <f>ROUND(I278*H278,2)</f>
        <v>0</v>
      </c>
      <c r="BL278" s="22" t="s">
        <v>232</v>
      </c>
      <c r="BM278" s="22" t="s">
        <v>556</v>
      </c>
    </row>
    <row r="279" spans="2:65" s="10" customFormat="1" ht="29.85" customHeight="1">
      <c r="B279" s="170"/>
      <c r="C279" s="171"/>
      <c r="D279" s="184" t="s">
        <v>80</v>
      </c>
      <c r="E279" s="185" t="s">
        <v>557</v>
      </c>
      <c r="F279" s="185" t="s">
        <v>558</v>
      </c>
      <c r="G279" s="171"/>
      <c r="H279" s="171"/>
      <c r="I279" s="174"/>
      <c r="J279" s="186">
        <f>BK279</f>
        <v>0</v>
      </c>
      <c r="K279" s="171"/>
      <c r="L279" s="176"/>
      <c r="M279" s="177"/>
      <c r="N279" s="178"/>
      <c r="O279" s="178"/>
      <c r="P279" s="179">
        <f>SUM(P280:P284)</f>
        <v>0</v>
      </c>
      <c r="Q279" s="178"/>
      <c r="R279" s="179">
        <f>SUM(R280:R284)</f>
        <v>3.6355000000000004</v>
      </c>
      <c r="S279" s="178"/>
      <c r="T279" s="180">
        <f>SUM(T280:T284)</f>
        <v>0</v>
      </c>
      <c r="AR279" s="181" t="s">
        <v>156</v>
      </c>
      <c r="AT279" s="182" t="s">
        <v>80</v>
      </c>
      <c r="AU279" s="182" t="s">
        <v>25</v>
      </c>
      <c r="AY279" s="181" t="s">
        <v>147</v>
      </c>
      <c r="BK279" s="183">
        <f>SUM(BK280:BK284)</f>
        <v>0</v>
      </c>
    </row>
    <row r="280" spans="2:65" s="1" customFormat="1" ht="31.5" customHeight="1">
      <c r="B280" s="39"/>
      <c r="C280" s="187" t="s">
        <v>559</v>
      </c>
      <c r="D280" s="187" t="s">
        <v>150</v>
      </c>
      <c r="E280" s="188" t="s">
        <v>560</v>
      </c>
      <c r="F280" s="189" t="s">
        <v>561</v>
      </c>
      <c r="G280" s="190" t="s">
        <v>153</v>
      </c>
      <c r="H280" s="191">
        <v>220.31800000000001</v>
      </c>
      <c r="I280" s="192"/>
      <c r="J280" s="193">
        <f>ROUND(I280*H280,2)</f>
        <v>0</v>
      </c>
      <c r="K280" s="189" t="s">
        <v>154</v>
      </c>
      <c r="L280" s="59"/>
      <c r="M280" s="194" t="s">
        <v>79</v>
      </c>
      <c r="N280" s="195" t="s">
        <v>52</v>
      </c>
      <c r="O280" s="40"/>
      <c r="P280" s="196">
        <f>O280*H280</f>
        <v>0</v>
      </c>
      <c r="Q280" s="196">
        <v>0</v>
      </c>
      <c r="R280" s="196">
        <f>Q280*H280</f>
        <v>0</v>
      </c>
      <c r="S280" s="196">
        <v>0</v>
      </c>
      <c r="T280" s="197">
        <f>S280*H280</f>
        <v>0</v>
      </c>
      <c r="AR280" s="22" t="s">
        <v>232</v>
      </c>
      <c r="AT280" s="22" t="s">
        <v>150</v>
      </c>
      <c r="AU280" s="22" t="s">
        <v>156</v>
      </c>
      <c r="AY280" s="22" t="s">
        <v>147</v>
      </c>
      <c r="BE280" s="198">
        <f>IF(N280="základní",J280,0)</f>
        <v>0</v>
      </c>
      <c r="BF280" s="198">
        <f>IF(N280="snížená",J280,0)</f>
        <v>0</v>
      </c>
      <c r="BG280" s="198">
        <f>IF(N280="zákl. přenesená",J280,0)</f>
        <v>0</v>
      </c>
      <c r="BH280" s="198">
        <f>IF(N280="sníž. přenesená",J280,0)</f>
        <v>0</v>
      </c>
      <c r="BI280" s="198">
        <f>IF(N280="nulová",J280,0)</f>
        <v>0</v>
      </c>
      <c r="BJ280" s="22" t="s">
        <v>156</v>
      </c>
      <c r="BK280" s="198">
        <f>ROUND(I280*H280,2)</f>
        <v>0</v>
      </c>
      <c r="BL280" s="22" t="s">
        <v>232</v>
      </c>
      <c r="BM280" s="22" t="s">
        <v>562</v>
      </c>
    </row>
    <row r="281" spans="2:65" s="1" customFormat="1" ht="31.5" customHeight="1">
      <c r="B281" s="39"/>
      <c r="C281" s="226" t="s">
        <v>563</v>
      </c>
      <c r="D281" s="226" t="s">
        <v>196</v>
      </c>
      <c r="E281" s="227" t="s">
        <v>564</v>
      </c>
      <c r="F281" s="228" t="s">
        <v>565</v>
      </c>
      <c r="G281" s="229" t="s">
        <v>282</v>
      </c>
      <c r="H281" s="230">
        <v>6.61</v>
      </c>
      <c r="I281" s="231"/>
      <c r="J281" s="232">
        <f>ROUND(I281*H281,2)</f>
        <v>0</v>
      </c>
      <c r="K281" s="228" t="s">
        <v>154</v>
      </c>
      <c r="L281" s="233"/>
      <c r="M281" s="234" t="s">
        <v>79</v>
      </c>
      <c r="N281" s="235" t="s">
        <v>52</v>
      </c>
      <c r="O281" s="40"/>
      <c r="P281" s="196">
        <f>O281*H281</f>
        <v>0</v>
      </c>
      <c r="Q281" s="196">
        <v>0.55000000000000004</v>
      </c>
      <c r="R281" s="196">
        <f>Q281*H281</f>
        <v>3.6355000000000004</v>
      </c>
      <c r="S281" s="196">
        <v>0</v>
      </c>
      <c r="T281" s="197">
        <f>S281*H281</f>
        <v>0</v>
      </c>
      <c r="AR281" s="22" t="s">
        <v>309</v>
      </c>
      <c r="AT281" s="22" t="s">
        <v>196</v>
      </c>
      <c r="AU281" s="22" t="s">
        <v>156</v>
      </c>
      <c r="AY281" s="22" t="s">
        <v>147</v>
      </c>
      <c r="BE281" s="198">
        <f>IF(N281="základní",J281,0)</f>
        <v>0</v>
      </c>
      <c r="BF281" s="198">
        <f>IF(N281="snížená",J281,0)</f>
        <v>0</v>
      </c>
      <c r="BG281" s="198">
        <f>IF(N281="zákl. přenesená",J281,0)</f>
        <v>0</v>
      </c>
      <c r="BH281" s="198">
        <f>IF(N281="sníž. přenesená",J281,0)</f>
        <v>0</v>
      </c>
      <c r="BI281" s="198">
        <f>IF(N281="nulová",J281,0)</f>
        <v>0</v>
      </c>
      <c r="BJ281" s="22" t="s">
        <v>156</v>
      </c>
      <c r="BK281" s="198">
        <f>ROUND(I281*H281,2)</f>
        <v>0</v>
      </c>
      <c r="BL281" s="22" t="s">
        <v>232</v>
      </c>
      <c r="BM281" s="22" t="s">
        <v>566</v>
      </c>
    </row>
    <row r="282" spans="2:65" s="11" customFormat="1" ht="13.5">
      <c r="B282" s="199"/>
      <c r="C282" s="200"/>
      <c r="D282" s="201" t="s">
        <v>158</v>
      </c>
      <c r="E282" s="202" t="s">
        <v>79</v>
      </c>
      <c r="F282" s="203" t="s">
        <v>567</v>
      </c>
      <c r="G282" s="200"/>
      <c r="H282" s="204">
        <v>6.61</v>
      </c>
      <c r="I282" s="205"/>
      <c r="J282" s="200"/>
      <c r="K282" s="200"/>
      <c r="L282" s="206"/>
      <c r="M282" s="207"/>
      <c r="N282" s="208"/>
      <c r="O282" s="208"/>
      <c r="P282" s="208"/>
      <c r="Q282" s="208"/>
      <c r="R282" s="208"/>
      <c r="S282" s="208"/>
      <c r="T282" s="209"/>
      <c r="AT282" s="210" t="s">
        <v>158</v>
      </c>
      <c r="AU282" s="210" t="s">
        <v>156</v>
      </c>
      <c r="AV282" s="11" t="s">
        <v>156</v>
      </c>
      <c r="AW282" s="11" t="s">
        <v>160</v>
      </c>
      <c r="AX282" s="11" t="s">
        <v>81</v>
      </c>
      <c r="AY282" s="210" t="s">
        <v>147</v>
      </c>
    </row>
    <row r="283" spans="2:65" s="12" customFormat="1" ht="13.5">
      <c r="B283" s="211"/>
      <c r="C283" s="212"/>
      <c r="D283" s="222" t="s">
        <v>158</v>
      </c>
      <c r="E283" s="223" t="s">
        <v>79</v>
      </c>
      <c r="F283" s="224" t="s">
        <v>161</v>
      </c>
      <c r="G283" s="212"/>
      <c r="H283" s="225">
        <v>6.61</v>
      </c>
      <c r="I283" s="216"/>
      <c r="J283" s="212"/>
      <c r="K283" s="212"/>
      <c r="L283" s="217"/>
      <c r="M283" s="218"/>
      <c r="N283" s="219"/>
      <c r="O283" s="219"/>
      <c r="P283" s="219"/>
      <c r="Q283" s="219"/>
      <c r="R283" s="219"/>
      <c r="S283" s="219"/>
      <c r="T283" s="220"/>
      <c r="AT283" s="221" t="s">
        <v>158</v>
      </c>
      <c r="AU283" s="221" t="s">
        <v>156</v>
      </c>
      <c r="AV283" s="12" t="s">
        <v>155</v>
      </c>
      <c r="AW283" s="12" t="s">
        <v>160</v>
      </c>
      <c r="AX283" s="12" t="s">
        <v>25</v>
      </c>
      <c r="AY283" s="221" t="s">
        <v>147</v>
      </c>
    </row>
    <row r="284" spans="2:65" s="1" customFormat="1" ht="31.5" customHeight="1">
      <c r="B284" s="39"/>
      <c r="C284" s="187" t="s">
        <v>568</v>
      </c>
      <c r="D284" s="187" t="s">
        <v>150</v>
      </c>
      <c r="E284" s="188" t="s">
        <v>569</v>
      </c>
      <c r="F284" s="189" t="s">
        <v>570</v>
      </c>
      <c r="G284" s="190" t="s">
        <v>382</v>
      </c>
      <c r="H284" s="191">
        <v>3.6360000000000001</v>
      </c>
      <c r="I284" s="192"/>
      <c r="J284" s="193">
        <f>ROUND(I284*H284,2)</f>
        <v>0</v>
      </c>
      <c r="K284" s="189" t="s">
        <v>154</v>
      </c>
      <c r="L284" s="59"/>
      <c r="M284" s="194" t="s">
        <v>79</v>
      </c>
      <c r="N284" s="195" t="s">
        <v>52</v>
      </c>
      <c r="O284" s="40"/>
      <c r="P284" s="196">
        <f>O284*H284</f>
        <v>0</v>
      </c>
      <c r="Q284" s="196">
        <v>0</v>
      </c>
      <c r="R284" s="196">
        <f>Q284*H284</f>
        <v>0</v>
      </c>
      <c r="S284" s="196">
        <v>0</v>
      </c>
      <c r="T284" s="197">
        <f>S284*H284</f>
        <v>0</v>
      </c>
      <c r="AR284" s="22" t="s">
        <v>232</v>
      </c>
      <c r="AT284" s="22" t="s">
        <v>150</v>
      </c>
      <c r="AU284" s="22" t="s">
        <v>156</v>
      </c>
      <c r="AY284" s="22" t="s">
        <v>147</v>
      </c>
      <c r="BE284" s="198">
        <f>IF(N284="základní",J284,0)</f>
        <v>0</v>
      </c>
      <c r="BF284" s="198">
        <f>IF(N284="snížená",J284,0)</f>
        <v>0</v>
      </c>
      <c r="BG284" s="198">
        <f>IF(N284="zákl. přenesená",J284,0)</f>
        <v>0</v>
      </c>
      <c r="BH284" s="198">
        <f>IF(N284="sníž. přenesená",J284,0)</f>
        <v>0</v>
      </c>
      <c r="BI284" s="198">
        <f>IF(N284="nulová",J284,0)</f>
        <v>0</v>
      </c>
      <c r="BJ284" s="22" t="s">
        <v>156</v>
      </c>
      <c r="BK284" s="198">
        <f>ROUND(I284*H284,2)</f>
        <v>0</v>
      </c>
      <c r="BL284" s="22" t="s">
        <v>232</v>
      </c>
      <c r="BM284" s="22" t="s">
        <v>571</v>
      </c>
    </row>
    <row r="285" spans="2:65" s="10" customFormat="1" ht="29.85" customHeight="1">
      <c r="B285" s="170"/>
      <c r="C285" s="171"/>
      <c r="D285" s="184" t="s">
        <v>80</v>
      </c>
      <c r="E285" s="185" t="s">
        <v>572</v>
      </c>
      <c r="F285" s="185" t="s">
        <v>573</v>
      </c>
      <c r="G285" s="171"/>
      <c r="H285" s="171"/>
      <c r="I285" s="174"/>
      <c r="J285" s="186">
        <f>BK285</f>
        <v>0</v>
      </c>
      <c r="K285" s="171"/>
      <c r="L285" s="176"/>
      <c r="M285" s="177"/>
      <c r="N285" s="178"/>
      <c r="O285" s="178"/>
      <c r="P285" s="179">
        <f>SUM(P286:P320)</f>
        <v>0</v>
      </c>
      <c r="Q285" s="178"/>
      <c r="R285" s="179">
        <f>SUM(R286:R320)</f>
        <v>1.1912797500000001</v>
      </c>
      <c r="S285" s="178"/>
      <c r="T285" s="180">
        <f>SUM(T286:T320)</f>
        <v>0.38400000000000001</v>
      </c>
      <c r="AR285" s="181" t="s">
        <v>156</v>
      </c>
      <c r="AT285" s="182" t="s">
        <v>80</v>
      </c>
      <c r="AU285" s="182" t="s">
        <v>25</v>
      </c>
      <c r="AY285" s="181" t="s">
        <v>147</v>
      </c>
      <c r="BK285" s="183">
        <f>SUM(BK286:BK320)</f>
        <v>0</v>
      </c>
    </row>
    <row r="286" spans="2:65" s="1" customFormat="1" ht="31.5" customHeight="1">
      <c r="B286" s="39"/>
      <c r="C286" s="187" t="s">
        <v>574</v>
      </c>
      <c r="D286" s="187" t="s">
        <v>150</v>
      </c>
      <c r="E286" s="188" t="s">
        <v>575</v>
      </c>
      <c r="F286" s="189" t="s">
        <v>576</v>
      </c>
      <c r="G286" s="190" t="s">
        <v>153</v>
      </c>
      <c r="H286" s="191">
        <v>17.661999999999999</v>
      </c>
      <c r="I286" s="192"/>
      <c r="J286" s="193">
        <f>ROUND(I286*H286,2)</f>
        <v>0</v>
      </c>
      <c r="K286" s="189" t="s">
        <v>154</v>
      </c>
      <c r="L286" s="59"/>
      <c r="M286" s="194" t="s">
        <v>79</v>
      </c>
      <c r="N286" s="195" t="s">
        <v>52</v>
      </c>
      <c r="O286" s="40"/>
      <c r="P286" s="196">
        <f>O286*H286</f>
        <v>0</v>
      </c>
      <c r="Q286" s="196">
        <v>2.5000000000000001E-4</v>
      </c>
      <c r="R286" s="196">
        <f>Q286*H286</f>
        <v>4.4155000000000002E-3</v>
      </c>
      <c r="S286" s="196">
        <v>0</v>
      </c>
      <c r="T286" s="197">
        <f>S286*H286</f>
        <v>0</v>
      </c>
      <c r="AR286" s="22" t="s">
        <v>232</v>
      </c>
      <c r="AT286" s="22" t="s">
        <v>150</v>
      </c>
      <c r="AU286" s="22" t="s">
        <v>156</v>
      </c>
      <c r="AY286" s="22" t="s">
        <v>147</v>
      </c>
      <c r="BE286" s="198">
        <f>IF(N286="základní",J286,0)</f>
        <v>0</v>
      </c>
      <c r="BF286" s="198">
        <f>IF(N286="snížená",J286,0)</f>
        <v>0</v>
      </c>
      <c r="BG286" s="198">
        <f>IF(N286="zákl. přenesená",J286,0)</f>
        <v>0</v>
      </c>
      <c r="BH286" s="198">
        <f>IF(N286="sníž. přenesená",J286,0)</f>
        <v>0</v>
      </c>
      <c r="BI286" s="198">
        <f>IF(N286="nulová",J286,0)</f>
        <v>0</v>
      </c>
      <c r="BJ286" s="22" t="s">
        <v>156</v>
      </c>
      <c r="BK286" s="198">
        <f>ROUND(I286*H286,2)</f>
        <v>0</v>
      </c>
      <c r="BL286" s="22" t="s">
        <v>232</v>
      </c>
      <c r="BM286" s="22" t="s">
        <v>577</v>
      </c>
    </row>
    <row r="287" spans="2:65" s="11" customFormat="1" ht="13.5">
      <c r="B287" s="199"/>
      <c r="C287" s="200"/>
      <c r="D287" s="201" t="s">
        <v>158</v>
      </c>
      <c r="E287" s="202" t="s">
        <v>79</v>
      </c>
      <c r="F287" s="203" t="s">
        <v>352</v>
      </c>
      <c r="G287" s="200"/>
      <c r="H287" s="204">
        <v>17.661999999999999</v>
      </c>
      <c r="I287" s="205"/>
      <c r="J287" s="200"/>
      <c r="K287" s="200"/>
      <c r="L287" s="206"/>
      <c r="M287" s="207"/>
      <c r="N287" s="208"/>
      <c r="O287" s="208"/>
      <c r="P287" s="208"/>
      <c r="Q287" s="208"/>
      <c r="R287" s="208"/>
      <c r="S287" s="208"/>
      <c r="T287" s="209"/>
      <c r="AT287" s="210" t="s">
        <v>158</v>
      </c>
      <c r="AU287" s="210" t="s">
        <v>156</v>
      </c>
      <c r="AV287" s="11" t="s">
        <v>156</v>
      </c>
      <c r="AW287" s="11" t="s">
        <v>160</v>
      </c>
      <c r="AX287" s="11" t="s">
        <v>81</v>
      </c>
      <c r="AY287" s="210" t="s">
        <v>147</v>
      </c>
    </row>
    <row r="288" spans="2:65" s="12" customFormat="1" ht="13.5">
      <c r="B288" s="211"/>
      <c r="C288" s="212"/>
      <c r="D288" s="222" t="s">
        <v>158</v>
      </c>
      <c r="E288" s="223" t="s">
        <v>79</v>
      </c>
      <c r="F288" s="224" t="s">
        <v>161</v>
      </c>
      <c r="G288" s="212"/>
      <c r="H288" s="225">
        <v>17.661999999999999</v>
      </c>
      <c r="I288" s="216"/>
      <c r="J288" s="212"/>
      <c r="K288" s="212"/>
      <c r="L288" s="217"/>
      <c r="M288" s="218"/>
      <c r="N288" s="219"/>
      <c r="O288" s="219"/>
      <c r="P288" s="219"/>
      <c r="Q288" s="219"/>
      <c r="R288" s="219"/>
      <c r="S288" s="219"/>
      <c r="T288" s="220"/>
      <c r="AT288" s="221" t="s">
        <v>158</v>
      </c>
      <c r="AU288" s="221" t="s">
        <v>156</v>
      </c>
      <c r="AV288" s="12" t="s">
        <v>155</v>
      </c>
      <c r="AW288" s="12" t="s">
        <v>160</v>
      </c>
      <c r="AX288" s="12" t="s">
        <v>25</v>
      </c>
      <c r="AY288" s="221" t="s">
        <v>147</v>
      </c>
    </row>
    <row r="289" spans="2:65" s="1" customFormat="1" ht="22.5" customHeight="1">
      <c r="B289" s="39"/>
      <c r="C289" s="226" t="s">
        <v>578</v>
      </c>
      <c r="D289" s="226" t="s">
        <v>196</v>
      </c>
      <c r="E289" s="227" t="s">
        <v>579</v>
      </c>
      <c r="F289" s="228" t="s">
        <v>580</v>
      </c>
      <c r="G289" s="229" t="s">
        <v>482</v>
      </c>
      <c r="H289" s="230">
        <v>8</v>
      </c>
      <c r="I289" s="231"/>
      <c r="J289" s="232">
        <f>ROUND(I289*H289,2)</f>
        <v>0</v>
      </c>
      <c r="K289" s="228" t="s">
        <v>79</v>
      </c>
      <c r="L289" s="233"/>
      <c r="M289" s="234" t="s">
        <v>79</v>
      </c>
      <c r="N289" s="235" t="s">
        <v>52</v>
      </c>
      <c r="O289" s="40"/>
      <c r="P289" s="196">
        <f>O289*H289</f>
        <v>0</v>
      </c>
      <c r="Q289" s="196">
        <v>5.0999999999999997E-2</v>
      </c>
      <c r="R289" s="196">
        <f>Q289*H289</f>
        <v>0.40799999999999997</v>
      </c>
      <c r="S289" s="196">
        <v>0</v>
      </c>
      <c r="T289" s="197">
        <f>S289*H289</f>
        <v>0</v>
      </c>
      <c r="AR289" s="22" t="s">
        <v>309</v>
      </c>
      <c r="AT289" s="22" t="s">
        <v>196</v>
      </c>
      <c r="AU289" s="22" t="s">
        <v>156</v>
      </c>
      <c r="AY289" s="22" t="s">
        <v>147</v>
      </c>
      <c r="BE289" s="198">
        <f>IF(N289="základní",J289,0)</f>
        <v>0</v>
      </c>
      <c r="BF289" s="198">
        <f>IF(N289="snížená",J289,0)</f>
        <v>0</v>
      </c>
      <c r="BG289" s="198">
        <f>IF(N289="zákl. přenesená",J289,0)</f>
        <v>0</v>
      </c>
      <c r="BH289" s="198">
        <f>IF(N289="sníž. přenesená",J289,0)</f>
        <v>0</v>
      </c>
      <c r="BI289" s="198">
        <f>IF(N289="nulová",J289,0)</f>
        <v>0</v>
      </c>
      <c r="BJ289" s="22" t="s">
        <v>156</v>
      </c>
      <c r="BK289" s="198">
        <f>ROUND(I289*H289,2)</f>
        <v>0</v>
      </c>
      <c r="BL289" s="22" t="s">
        <v>232</v>
      </c>
      <c r="BM289" s="22" t="s">
        <v>581</v>
      </c>
    </row>
    <row r="290" spans="2:65" s="1" customFormat="1" ht="31.5" customHeight="1">
      <c r="B290" s="39"/>
      <c r="C290" s="187" t="s">
        <v>582</v>
      </c>
      <c r="D290" s="187" t="s">
        <v>150</v>
      </c>
      <c r="E290" s="188" t="s">
        <v>583</v>
      </c>
      <c r="F290" s="189" t="s">
        <v>584</v>
      </c>
      <c r="G290" s="190" t="s">
        <v>153</v>
      </c>
      <c r="H290" s="191">
        <v>2.657</v>
      </c>
      <c r="I290" s="192"/>
      <c r="J290" s="193">
        <f>ROUND(I290*H290,2)</f>
        <v>0</v>
      </c>
      <c r="K290" s="189" t="s">
        <v>154</v>
      </c>
      <c r="L290" s="59"/>
      <c r="M290" s="194" t="s">
        <v>79</v>
      </c>
      <c r="N290" s="195" t="s">
        <v>52</v>
      </c>
      <c r="O290" s="40"/>
      <c r="P290" s="196">
        <f>O290*H290</f>
        <v>0</v>
      </c>
      <c r="Q290" s="196">
        <v>2.5000000000000001E-4</v>
      </c>
      <c r="R290" s="196">
        <f>Q290*H290</f>
        <v>6.6425000000000002E-4</v>
      </c>
      <c r="S290" s="196">
        <v>0</v>
      </c>
      <c r="T290" s="197">
        <f>S290*H290</f>
        <v>0</v>
      </c>
      <c r="AR290" s="22" t="s">
        <v>232</v>
      </c>
      <c r="AT290" s="22" t="s">
        <v>150</v>
      </c>
      <c r="AU290" s="22" t="s">
        <v>156</v>
      </c>
      <c r="AY290" s="22" t="s">
        <v>147</v>
      </c>
      <c r="BE290" s="198">
        <f>IF(N290="základní",J290,0)</f>
        <v>0</v>
      </c>
      <c r="BF290" s="198">
        <f>IF(N290="snížená",J290,0)</f>
        <v>0</v>
      </c>
      <c r="BG290" s="198">
        <f>IF(N290="zákl. přenesená",J290,0)</f>
        <v>0</v>
      </c>
      <c r="BH290" s="198">
        <f>IF(N290="sníž. přenesená",J290,0)</f>
        <v>0</v>
      </c>
      <c r="BI290" s="198">
        <f>IF(N290="nulová",J290,0)</f>
        <v>0</v>
      </c>
      <c r="BJ290" s="22" t="s">
        <v>156</v>
      </c>
      <c r="BK290" s="198">
        <f>ROUND(I290*H290,2)</f>
        <v>0</v>
      </c>
      <c r="BL290" s="22" t="s">
        <v>232</v>
      </c>
      <c r="BM290" s="22" t="s">
        <v>585</v>
      </c>
    </row>
    <row r="291" spans="2:65" s="11" customFormat="1" ht="13.5">
      <c r="B291" s="199"/>
      <c r="C291" s="200"/>
      <c r="D291" s="201" t="s">
        <v>158</v>
      </c>
      <c r="E291" s="202" t="s">
        <v>79</v>
      </c>
      <c r="F291" s="203" t="s">
        <v>586</v>
      </c>
      <c r="G291" s="200"/>
      <c r="H291" s="204">
        <v>2.657</v>
      </c>
      <c r="I291" s="205"/>
      <c r="J291" s="200"/>
      <c r="K291" s="200"/>
      <c r="L291" s="206"/>
      <c r="M291" s="207"/>
      <c r="N291" s="208"/>
      <c r="O291" s="208"/>
      <c r="P291" s="208"/>
      <c r="Q291" s="208"/>
      <c r="R291" s="208"/>
      <c r="S291" s="208"/>
      <c r="T291" s="209"/>
      <c r="AT291" s="210" t="s">
        <v>158</v>
      </c>
      <c r="AU291" s="210" t="s">
        <v>156</v>
      </c>
      <c r="AV291" s="11" t="s">
        <v>156</v>
      </c>
      <c r="AW291" s="11" t="s">
        <v>160</v>
      </c>
      <c r="AX291" s="11" t="s">
        <v>81</v>
      </c>
      <c r="AY291" s="210" t="s">
        <v>147</v>
      </c>
    </row>
    <row r="292" spans="2:65" s="12" customFormat="1" ht="13.5">
      <c r="B292" s="211"/>
      <c r="C292" s="212"/>
      <c r="D292" s="222" t="s">
        <v>158</v>
      </c>
      <c r="E292" s="223" t="s">
        <v>79</v>
      </c>
      <c r="F292" s="224" t="s">
        <v>161</v>
      </c>
      <c r="G292" s="212"/>
      <c r="H292" s="225">
        <v>2.657</v>
      </c>
      <c r="I292" s="216"/>
      <c r="J292" s="212"/>
      <c r="K292" s="212"/>
      <c r="L292" s="217"/>
      <c r="M292" s="218"/>
      <c r="N292" s="219"/>
      <c r="O292" s="219"/>
      <c r="P292" s="219"/>
      <c r="Q292" s="219"/>
      <c r="R292" s="219"/>
      <c r="S292" s="219"/>
      <c r="T292" s="220"/>
      <c r="AT292" s="221" t="s">
        <v>158</v>
      </c>
      <c r="AU292" s="221" t="s">
        <v>156</v>
      </c>
      <c r="AV292" s="12" t="s">
        <v>155</v>
      </c>
      <c r="AW292" s="12" t="s">
        <v>160</v>
      </c>
      <c r="AX292" s="12" t="s">
        <v>25</v>
      </c>
      <c r="AY292" s="221" t="s">
        <v>147</v>
      </c>
    </row>
    <row r="293" spans="2:65" s="1" customFormat="1" ht="22.5" customHeight="1">
      <c r="B293" s="39"/>
      <c r="C293" s="226" t="s">
        <v>587</v>
      </c>
      <c r="D293" s="226" t="s">
        <v>196</v>
      </c>
      <c r="E293" s="227" t="s">
        <v>588</v>
      </c>
      <c r="F293" s="228" t="s">
        <v>589</v>
      </c>
      <c r="G293" s="229" t="s">
        <v>482</v>
      </c>
      <c r="H293" s="230">
        <v>2</v>
      </c>
      <c r="I293" s="231"/>
      <c r="J293" s="232">
        <f>ROUND(I293*H293,2)</f>
        <v>0</v>
      </c>
      <c r="K293" s="228" t="s">
        <v>79</v>
      </c>
      <c r="L293" s="233"/>
      <c r="M293" s="234" t="s">
        <v>79</v>
      </c>
      <c r="N293" s="235" t="s">
        <v>52</v>
      </c>
      <c r="O293" s="40"/>
      <c r="P293" s="196">
        <f>O293*H293</f>
        <v>0</v>
      </c>
      <c r="Q293" s="196">
        <v>3.9E-2</v>
      </c>
      <c r="R293" s="196">
        <f>Q293*H293</f>
        <v>7.8E-2</v>
      </c>
      <c r="S293" s="196">
        <v>0</v>
      </c>
      <c r="T293" s="197">
        <f>S293*H293</f>
        <v>0</v>
      </c>
      <c r="AR293" s="22" t="s">
        <v>309</v>
      </c>
      <c r="AT293" s="22" t="s">
        <v>196</v>
      </c>
      <c r="AU293" s="22" t="s">
        <v>156</v>
      </c>
      <c r="AY293" s="22" t="s">
        <v>147</v>
      </c>
      <c r="BE293" s="198">
        <f>IF(N293="základní",J293,0)</f>
        <v>0</v>
      </c>
      <c r="BF293" s="198">
        <f>IF(N293="snížená",J293,0)</f>
        <v>0</v>
      </c>
      <c r="BG293" s="198">
        <f>IF(N293="zákl. přenesená",J293,0)</f>
        <v>0</v>
      </c>
      <c r="BH293" s="198">
        <f>IF(N293="sníž. přenesená",J293,0)</f>
        <v>0</v>
      </c>
      <c r="BI293" s="198">
        <f>IF(N293="nulová",J293,0)</f>
        <v>0</v>
      </c>
      <c r="BJ293" s="22" t="s">
        <v>156</v>
      </c>
      <c r="BK293" s="198">
        <f>ROUND(I293*H293,2)</f>
        <v>0</v>
      </c>
      <c r="BL293" s="22" t="s">
        <v>232</v>
      </c>
      <c r="BM293" s="22" t="s">
        <v>590</v>
      </c>
    </row>
    <row r="294" spans="2:65" s="1" customFormat="1" ht="31.5" customHeight="1">
      <c r="B294" s="39"/>
      <c r="C294" s="187" t="s">
        <v>591</v>
      </c>
      <c r="D294" s="187" t="s">
        <v>150</v>
      </c>
      <c r="E294" s="188" t="s">
        <v>592</v>
      </c>
      <c r="F294" s="189" t="s">
        <v>593</v>
      </c>
      <c r="G294" s="190" t="s">
        <v>482</v>
      </c>
      <c r="H294" s="191">
        <v>17</v>
      </c>
      <c r="I294" s="192"/>
      <c r="J294" s="193">
        <f>ROUND(I294*H294,2)</f>
        <v>0</v>
      </c>
      <c r="K294" s="189" t="s">
        <v>154</v>
      </c>
      <c r="L294" s="59"/>
      <c r="M294" s="194" t="s">
        <v>79</v>
      </c>
      <c r="N294" s="195" t="s">
        <v>52</v>
      </c>
      <c r="O294" s="40"/>
      <c r="P294" s="196">
        <f>O294*H294</f>
        <v>0</v>
      </c>
      <c r="Q294" s="196">
        <v>2.5000000000000001E-4</v>
      </c>
      <c r="R294" s="196">
        <f>Q294*H294</f>
        <v>4.2500000000000003E-3</v>
      </c>
      <c r="S294" s="196">
        <v>0</v>
      </c>
      <c r="T294" s="197">
        <f>S294*H294</f>
        <v>0</v>
      </c>
      <c r="AR294" s="22" t="s">
        <v>232</v>
      </c>
      <c r="AT294" s="22" t="s">
        <v>150</v>
      </c>
      <c r="AU294" s="22" t="s">
        <v>156</v>
      </c>
      <c r="AY294" s="22" t="s">
        <v>147</v>
      </c>
      <c r="BE294" s="198">
        <f>IF(N294="základní",J294,0)</f>
        <v>0</v>
      </c>
      <c r="BF294" s="198">
        <f>IF(N294="snížená",J294,0)</f>
        <v>0</v>
      </c>
      <c r="BG294" s="198">
        <f>IF(N294="zákl. přenesená",J294,0)</f>
        <v>0</v>
      </c>
      <c r="BH294" s="198">
        <f>IF(N294="sníž. přenesená",J294,0)</f>
        <v>0</v>
      </c>
      <c r="BI294" s="198">
        <f>IF(N294="nulová",J294,0)</f>
        <v>0</v>
      </c>
      <c r="BJ294" s="22" t="s">
        <v>156</v>
      </c>
      <c r="BK294" s="198">
        <f>ROUND(I294*H294,2)</f>
        <v>0</v>
      </c>
      <c r="BL294" s="22" t="s">
        <v>232</v>
      </c>
      <c r="BM294" s="22" t="s">
        <v>594</v>
      </c>
    </row>
    <row r="295" spans="2:65" s="11" customFormat="1" ht="13.5">
      <c r="B295" s="199"/>
      <c r="C295" s="200"/>
      <c r="D295" s="201" t="s">
        <v>158</v>
      </c>
      <c r="E295" s="202" t="s">
        <v>79</v>
      </c>
      <c r="F295" s="203" t="s">
        <v>595</v>
      </c>
      <c r="G295" s="200"/>
      <c r="H295" s="204">
        <v>13</v>
      </c>
      <c r="I295" s="205"/>
      <c r="J295" s="200"/>
      <c r="K295" s="200"/>
      <c r="L295" s="206"/>
      <c r="M295" s="207"/>
      <c r="N295" s="208"/>
      <c r="O295" s="208"/>
      <c r="P295" s="208"/>
      <c r="Q295" s="208"/>
      <c r="R295" s="208"/>
      <c r="S295" s="208"/>
      <c r="T295" s="209"/>
      <c r="AT295" s="210" t="s">
        <v>158</v>
      </c>
      <c r="AU295" s="210" t="s">
        <v>156</v>
      </c>
      <c r="AV295" s="11" t="s">
        <v>156</v>
      </c>
      <c r="AW295" s="11" t="s">
        <v>160</v>
      </c>
      <c r="AX295" s="11" t="s">
        <v>81</v>
      </c>
      <c r="AY295" s="210" t="s">
        <v>147</v>
      </c>
    </row>
    <row r="296" spans="2:65" s="11" customFormat="1" ht="13.5">
      <c r="B296" s="199"/>
      <c r="C296" s="200"/>
      <c r="D296" s="201" t="s">
        <v>158</v>
      </c>
      <c r="E296" s="202" t="s">
        <v>79</v>
      </c>
      <c r="F296" s="203" t="s">
        <v>596</v>
      </c>
      <c r="G296" s="200"/>
      <c r="H296" s="204">
        <v>4</v>
      </c>
      <c r="I296" s="205"/>
      <c r="J296" s="200"/>
      <c r="K296" s="200"/>
      <c r="L296" s="206"/>
      <c r="M296" s="207"/>
      <c r="N296" s="208"/>
      <c r="O296" s="208"/>
      <c r="P296" s="208"/>
      <c r="Q296" s="208"/>
      <c r="R296" s="208"/>
      <c r="S296" s="208"/>
      <c r="T296" s="209"/>
      <c r="AT296" s="210" t="s">
        <v>158</v>
      </c>
      <c r="AU296" s="210" t="s">
        <v>156</v>
      </c>
      <c r="AV296" s="11" t="s">
        <v>156</v>
      </c>
      <c r="AW296" s="11" t="s">
        <v>160</v>
      </c>
      <c r="AX296" s="11" t="s">
        <v>81</v>
      </c>
      <c r="AY296" s="210" t="s">
        <v>147</v>
      </c>
    </row>
    <row r="297" spans="2:65" s="12" customFormat="1" ht="13.5">
      <c r="B297" s="211"/>
      <c r="C297" s="212"/>
      <c r="D297" s="222" t="s">
        <v>158</v>
      </c>
      <c r="E297" s="223" t="s">
        <v>79</v>
      </c>
      <c r="F297" s="224" t="s">
        <v>161</v>
      </c>
      <c r="G297" s="212"/>
      <c r="H297" s="225">
        <v>17</v>
      </c>
      <c r="I297" s="216"/>
      <c r="J297" s="212"/>
      <c r="K297" s="212"/>
      <c r="L297" s="217"/>
      <c r="M297" s="218"/>
      <c r="N297" s="219"/>
      <c r="O297" s="219"/>
      <c r="P297" s="219"/>
      <c r="Q297" s="219"/>
      <c r="R297" s="219"/>
      <c r="S297" s="219"/>
      <c r="T297" s="220"/>
      <c r="AT297" s="221" t="s">
        <v>158</v>
      </c>
      <c r="AU297" s="221" t="s">
        <v>156</v>
      </c>
      <c r="AV297" s="12" t="s">
        <v>155</v>
      </c>
      <c r="AW297" s="12" t="s">
        <v>160</v>
      </c>
      <c r="AX297" s="12" t="s">
        <v>25</v>
      </c>
      <c r="AY297" s="221" t="s">
        <v>147</v>
      </c>
    </row>
    <row r="298" spans="2:65" s="1" customFormat="1" ht="22.5" customHeight="1">
      <c r="B298" s="39"/>
      <c r="C298" s="226" t="s">
        <v>597</v>
      </c>
      <c r="D298" s="226" t="s">
        <v>196</v>
      </c>
      <c r="E298" s="227" t="s">
        <v>598</v>
      </c>
      <c r="F298" s="228" t="s">
        <v>599</v>
      </c>
      <c r="G298" s="229" t="s">
        <v>482</v>
      </c>
      <c r="H298" s="230">
        <v>6</v>
      </c>
      <c r="I298" s="231"/>
      <c r="J298" s="232">
        <f>ROUND(I298*H298,2)</f>
        <v>0</v>
      </c>
      <c r="K298" s="228" t="s">
        <v>154</v>
      </c>
      <c r="L298" s="233"/>
      <c r="M298" s="234" t="s">
        <v>79</v>
      </c>
      <c r="N298" s="235" t="s">
        <v>52</v>
      </c>
      <c r="O298" s="40"/>
      <c r="P298" s="196">
        <f>O298*H298</f>
        <v>0</v>
      </c>
      <c r="Q298" s="196">
        <v>8.0000000000000002E-3</v>
      </c>
      <c r="R298" s="196">
        <f>Q298*H298</f>
        <v>4.8000000000000001E-2</v>
      </c>
      <c r="S298" s="196">
        <v>0</v>
      </c>
      <c r="T298" s="197">
        <f>S298*H298</f>
        <v>0</v>
      </c>
      <c r="AR298" s="22" t="s">
        <v>309</v>
      </c>
      <c r="AT298" s="22" t="s">
        <v>196</v>
      </c>
      <c r="AU298" s="22" t="s">
        <v>156</v>
      </c>
      <c r="AY298" s="22" t="s">
        <v>147</v>
      </c>
      <c r="BE298" s="198">
        <f>IF(N298="základní",J298,0)</f>
        <v>0</v>
      </c>
      <c r="BF298" s="198">
        <f>IF(N298="snížená",J298,0)</f>
        <v>0</v>
      </c>
      <c r="BG298" s="198">
        <f>IF(N298="zákl. přenesená",J298,0)</f>
        <v>0</v>
      </c>
      <c r="BH298" s="198">
        <f>IF(N298="sníž. přenesená",J298,0)</f>
        <v>0</v>
      </c>
      <c r="BI298" s="198">
        <f>IF(N298="nulová",J298,0)</f>
        <v>0</v>
      </c>
      <c r="BJ298" s="22" t="s">
        <v>156</v>
      </c>
      <c r="BK298" s="198">
        <f>ROUND(I298*H298,2)</f>
        <v>0</v>
      </c>
      <c r="BL298" s="22" t="s">
        <v>232</v>
      </c>
      <c r="BM298" s="22" t="s">
        <v>600</v>
      </c>
    </row>
    <row r="299" spans="2:65" s="1" customFormat="1" ht="27">
      <c r="B299" s="39"/>
      <c r="C299" s="61"/>
      <c r="D299" s="222" t="s">
        <v>200</v>
      </c>
      <c r="E299" s="61"/>
      <c r="F299" s="240" t="s">
        <v>601</v>
      </c>
      <c r="G299" s="61"/>
      <c r="H299" s="61"/>
      <c r="I299" s="157"/>
      <c r="J299" s="61"/>
      <c r="K299" s="61"/>
      <c r="L299" s="59"/>
      <c r="M299" s="237"/>
      <c r="N299" s="40"/>
      <c r="O299" s="40"/>
      <c r="P299" s="40"/>
      <c r="Q299" s="40"/>
      <c r="R299" s="40"/>
      <c r="S299" s="40"/>
      <c r="T299" s="76"/>
      <c r="AT299" s="22" t="s">
        <v>200</v>
      </c>
      <c r="AU299" s="22" t="s">
        <v>156</v>
      </c>
    </row>
    <row r="300" spans="2:65" s="1" customFormat="1" ht="22.5" customHeight="1">
      <c r="B300" s="39"/>
      <c r="C300" s="226" t="s">
        <v>602</v>
      </c>
      <c r="D300" s="226" t="s">
        <v>196</v>
      </c>
      <c r="E300" s="227" t="s">
        <v>603</v>
      </c>
      <c r="F300" s="228" t="s">
        <v>604</v>
      </c>
      <c r="G300" s="229" t="s">
        <v>482</v>
      </c>
      <c r="H300" s="230">
        <v>2</v>
      </c>
      <c r="I300" s="231"/>
      <c r="J300" s="232">
        <f>ROUND(I300*H300,2)</f>
        <v>0</v>
      </c>
      <c r="K300" s="228" t="s">
        <v>79</v>
      </c>
      <c r="L300" s="233"/>
      <c r="M300" s="234" t="s">
        <v>79</v>
      </c>
      <c r="N300" s="235" t="s">
        <v>52</v>
      </c>
      <c r="O300" s="40"/>
      <c r="P300" s="196">
        <f>O300*H300</f>
        <v>0</v>
      </c>
      <c r="Q300" s="196">
        <v>8.0000000000000002E-3</v>
      </c>
      <c r="R300" s="196">
        <f>Q300*H300</f>
        <v>1.6E-2</v>
      </c>
      <c r="S300" s="196">
        <v>0</v>
      </c>
      <c r="T300" s="197">
        <f>S300*H300</f>
        <v>0</v>
      </c>
      <c r="AR300" s="22" t="s">
        <v>309</v>
      </c>
      <c r="AT300" s="22" t="s">
        <v>196</v>
      </c>
      <c r="AU300" s="22" t="s">
        <v>156</v>
      </c>
      <c r="AY300" s="22" t="s">
        <v>147</v>
      </c>
      <c r="BE300" s="198">
        <f>IF(N300="základní",J300,0)</f>
        <v>0</v>
      </c>
      <c r="BF300" s="198">
        <f>IF(N300="snížená",J300,0)</f>
        <v>0</v>
      </c>
      <c r="BG300" s="198">
        <f>IF(N300="zákl. přenesená",J300,0)</f>
        <v>0</v>
      </c>
      <c r="BH300" s="198">
        <f>IF(N300="sníž. přenesená",J300,0)</f>
        <v>0</v>
      </c>
      <c r="BI300" s="198">
        <f>IF(N300="nulová",J300,0)</f>
        <v>0</v>
      </c>
      <c r="BJ300" s="22" t="s">
        <v>156</v>
      </c>
      <c r="BK300" s="198">
        <f>ROUND(I300*H300,2)</f>
        <v>0</v>
      </c>
      <c r="BL300" s="22" t="s">
        <v>232</v>
      </c>
      <c r="BM300" s="22" t="s">
        <v>605</v>
      </c>
    </row>
    <row r="301" spans="2:65" s="1" customFormat="1" ht="27">
      <c r="B301" s="39"/>
      <c r="C301" s="61"/>
      <c r="D301" s="222" t="s">
        <v>200</v>
      </c>
      <c r="E301" s="61"/>
      <c r="F301" s="240" t="s">
        <v>606</v>
      </c>
      <c r="G301" s="61"/>
      <c r="H301" s="61"/>
      <c r="I301" s="157"/>
      <c r="J301" s="61"/>
      <c r="K301" s="61"/>
      <c r="L301" s="59"/>
      <c r="M301" s="237"/>
      <c r="N301" s="40"/>
      <c r="O301" s="40"/>
      <c r="P301" s="40"/>
      <c r="Q301" s="40"/>
      <c r="R301" s="40"/>
      <c r="S301" s="40"/>
      <c r="T301" s="76"/>
      <c r="AT301" s="22" t="s">
        <v>200</v>
      </c>
      <c r="AU301" s="22" t="s">
        <v>156</v>
      </c>
    </row>
    <row r="302" spans="2:65" s="1" customFormat="1" ht="22.5" customHeight="1">
      <c r="B302" s="39"/>
      <c r="C302" s="226" t="s">
        <v>607</v>
      </c>
      <c r="D302" s="226" t="s">
        <v>196</v>
      </c>
      <c r="E302" s="227" t="s">
        <v>608</v>
      </c>
      <c r="F302" s="228" t="s">
        <v>609</v>
      </c>
      <c r="G302" s="229" t="s">
        <v>482</v>
      </c>
      <c r="H302" s="230">
        <v>2</v>
      </c>
      <c r="I302" s="231"/>
      <c r="J302" s="232">
        <f>ROUND(I302*H302,2)</f>
        <v>0</v>
      </c>
      <c r="K302" s="228" t="s">
        <v>79</v>
      </c>
      <c r="L302" s="233"/>
      <c r="M302" s="234" t="s">
        <v>79</v>
      </c>
      <c r="N302" s="235" t="s">
        <v>52</v>
      </c>
      <c r="O302" s="40"/>
      <c r="P302" s="196">
        <f>O302*H302</f>
        <v>0</v>
      </c>
      <c r="Q302" s="196">
        <v>8.0000000000000002E-3</v>
      </c>
      <c r="R302" s="196">
        <f>Q302*H302</f>
        <v>1.6E-2</v>
      </c>
      <c r="S302" s="196">
        <v>0</v>
      </c>
      <c r="T302" s="197">
        <f>S302*H302</f>
        <v>0</v>
      </c>
      <c r="AR302" s="22" t="s">
        <v>309</v>
      </c>
      <c r="AT302" s="22" t="s">
        <v>196</v>
      </c>
      <c r="AU302" s="22" t="s">
        <v>156</v>
      </c>
      <c r="AY302" s="22" t="s">
        <v>147</v>
      </c>
      <c r="BE302" s="198">
        <f>IF(N302="základní",J302,0)</f>
        <v>0</v>
      </c>
      <c r="BF302" s="198">
        <f>IF(N302="snížená",J302,0)</f>
        <v>0</v>
      </c>
      <c r="BG302" s="198">
        <f>IF(N302="zákl. přenesená",J302,0)</f>
        <v>0</v>
      </c>
      <c r="BH302" s="198">
        <f>IF(N302="sníž. přenesená",J302,0)</f>
        <v>0</v>
      </c>
      <c r="BI302" s="198">
        <f>IF(N302="nulová",J302,0)</f>
        <v>0</v>
      </c>
      <c r="BJ302" s="22" t="s">
        <v>156</v>
      </c>
      <c r="BK302" s="198">
        <f>ROUND(I302*H302,2)</f>
        <v>0</v>
      </c>
      <c r="BL302" s="22" t="s">
        <v>232</v>
      </c>
      <c r="BM302" s="22" t="s">
        <v>610</v>
      </c>
    </row>
    <row r="303" spans="2:65" s="1" customFormat="1" ht="27">
      <c r="B303" s="39"/>
      <c r="C303" s="61"/>
      <c r="D303" s="222" t="s">
        <v>200</v>
      </c>
      <c r="E303" s="61"/>
      <c r="F303" s="240" t="s">
        <v>611</v>
      </c>
      <c r="G303" s="61"/>
      <c r="H303" s="61"/>
      <c r="I303" s="157"/>
      <c r="J303" s="61"/>
      <c r="K303" s="61"/>
      <c r="L303" s="59"/>
      <c r="M303" s="237"/>
      <c r="N303" s="40"/>
      <c r="O303" s="40"/>
      <c r="P303" s="40"/>
      <c r="Q303" s="40"/>
      <c r="R303" s="40"/>
      <c r="S303" s="40"/>
      <c r="T303" s="76"/>
      <c r="AT303" s="22" t="s">
        <v>200</v>
      </c>
      <c r="AU303" s="22" t="s">
        <v>156</v>
      </c>
    </row>
    <row r="304" spans="2:65" s="1" customFormat="1" ht="31.5" customHeight="1">
      <c r="B304" s="39"/>
      <c r="C304" s="226" t="s">
        <v>612</v>
      </c>
      <c r="D304" s="226" t="s">
        <v>196</v>
      </c>
      <c r="E304" s="227" t="s">
        <v>613</v>
      </c>
      <c r="F304" s="228" t="s">
        <v>614</v>
      </c>
      <c r="G304" s="229" t="s">
        <v>482</v>
      </c>
      <c r="H304" s="230">
        <v>2</v>
      </c>
      <c r="I304" s="231"/>
      <c r="J304" s="232">
        <f>ROUND(I304*H304,2)</f>
        <v>0</v>
      </c>
      <c r="K304" s="228" t="s">
        <v>154</v>
      </c>
      <c r="L304" s="233"/>
      <c r="M304" s="234" t="s">
        <v>79</v>
      </c>
      <c r="N304" s="235" t="s">
        <v>52</v>
      </c>
      <c r="O304" s="40"/>
      <c r="P304" s="196">
        <f>O304*H304</f>
        <v>0</v>
      </c>
      <c r="Q304" s="196">
        <v>1.2999999999999999E-2</v>
      </c>
      <c r="R304" s="196">
        <f>Q304*H304</f>
        <v>2.5999999999999999E-2</v>
      </c>
      <c r="S304" s="196">
        <v>0</v>
      </c>
      <c r="T304" s="197">
        <f>S304*H304</f>
        <v>0</v>
      </c>
      <c r="AR304" s="22" t="s">
        <v>309</v>
      </c>
      <c r="AT304" s="22" t="s">
        <v>196</v>
      </c>
      <c r="AU304" s="22" t="s">
        <v>156</v>
      </c>
      <c r="AY304" s="22" t="s">
        <v>147</v>
      </c>
      <c r="BE304" s="198">
        <f>IF(N304="základní",J304,0)</f>
        <v>0</v>
      </c>
      <c r="BF304" s="198">
        <f>IF(N304="snížená",J304,0)</f>
        <v>0</v>
      </c>
      <c r="BG304" s="198">
        <f>IF(N304="zákl. přenesená",J304,0)</f>
        <v>0</v>
      </c>
      <c r="BH304" s="198">
        <f>IF(N304="sníž. přenesená",J304,0)</f>
        <v>0</v>
      </c>
      <c r="BI304" s="198">
        <f>IF(N304="nulová",J304,0)</f>
        <v>0</v>
      </c>
      <c r="BJ304" s="22" t="s">
        <v>156</v>
      </c>
      <c r="BK304" s="198">
        <f>ROUND(I304*H304,2)</f>
        <v>0</v>
      </c>
      <c r="BL304" s="22" t="s">
        <v>232</v>
      </c>
      <c r="BM304" s="22" t="s">
        <v>615</v>
      </c>
    </row>
    <row r="305" spans="2:65" s="1" customFormat="1" ht="27">
      <c r="B305" s="39"/>
      <c r="C305" s="61"/>
      <c r="D305" s="222" t="s">
        <v>200</v>
      </c>
      <c r="E305" s="61"/>
      <c r="F305" s="240" t="s">
        <v>616</v>
      </c>
      <c r="G305" s="61"/>
      <c r="H305" s="61"/>
      <c r="I305" s="157"/>
      <c r="J305" s="61"/>
      <c r="K305" s="61"/>
      <c r="L305" s="59"/>
      <c r="M305" s="237"/>
      <c r="N305" s="40"/>
      <c r="O305" s="40"/>
      <c r="P305" s="40"/>
      <c r="Q305" s="40"/>
      <c r="R305" s="40"/>
      <c r="S305" s="40"/>
      <c r="T305" s="76"/>
      <c r="AT305" s="22" t="s">
        <v>200</v>
      </c>
      <c r="AU305" s="22" t="s">
        <v>156</v>
      </c>
    </row>
    <row r="306" spans="2:65" s="1" customFormat="1" ht="22.5" customHeight="1">
      <c r="B306" s="39"/>
      <c r="C306" s="226" t="s">
        <v>617</v>
      </c>
      <c r="D306" s="226" t="s">
        <v>196</v>
      </c>
      <c r="E306" s="227" t="s">
        <v>618</v>
      </c>
      <c r="F306" s="228" t="s">
        <v>619</v>
      </c>
      <c r="G306" s="229" t="s">
        <v>482</v>
      </c>
      <c r="H306" s="230">
        <v>5</v>
      </c>
      <c r="I306" s="231"/>
      <c r="J306" s="232">
        <f>ROUND(I306*H306,2)</f>
        <v>0</v>
      </c>
      <c r="K306" s="228" t="s">
        <v>79</v>
      </c>
      <c r="L306" s="233"/>
      <c r="M306" s="234" t="s">
        <v>79</v>
      </c>
      <c r="N306" s="235" t="s">
        <v>52</v>
      </c>
      <c r="O306" s="40"/>
      <c r="P306" s="196">
        <f>O306*H306</f>
        <v>0</v>
      </c>
      <c r="Q306" s="196">
        <v>8.0000000000000002E-3</v>
      </c>
      <c r="R306" s="196">
        <f>Q306*H306</f>
        <v>0.04</v>
      </c>
      <c r="S306" s="196">
        <v>0</v>
      </c>
      <c r="T306" s="197">
        <f>S306*H306</f>
        <v>0</v>
      </c>
      <c r="AR306" s="22" t="s">
        <v>309</v>
      </c>
      <c r="AT306" s="22" t="s">
        <v>196</v>
      </c>
      <c r="AU306" s="22" t="s">
        <v>156</v>
      </c>
      <c r="AY306" s="22" t="s">
        <v>147</v>
      </c>
      <c r="BE306" s="198">
        <f>IF(N306="základní",J306,0)</f>
        <v>0</v>
      </c>
      <c r="BF306" s="198">
        <f>IF(N306="snížená",J306,0)</f>
        <v>0</v>
      </c>
      <c r="BG306" s="198">
        <f>IF(N306="zákl. přenesená",J306,0)</f>
        <v>0</v>
      </c>
      <c r="BH306" s="198">
        <f>IF(N306="sníž. přenesená",J306,0)</f>
        <v>0</v>
      </c>
      <c r="BI306" s="198">
        <f>IF(N306="nulová",J306,0)</f>
        <v>0</v>
      </c>
      <c r="BJ306" s="22" t="s">
        <v>156</v>
      </c>
      <c r="BK306" s="198">
        <f>ROUND(I306*H306,2)</f>
        <v>0</v>
      </c>
      <c r="BL306" s="22" t="s">
        <v>232</v>
      </c>
      <c r="BM306" s="22" t="s">
        <v>620</v>
      </c>
    </row>
    <row r="307" spans="2:65" s="1" customFormat="1" ht="27">
      <c r="B307" s="39"/>
      <c r="C307" s="61"/>
      <c r="D307" s="222" t="s">
        <v>200</v>
      </c>
      <c r="E307" s="61"/>
      <c r="F307" s="240" t="s">
        <v>621</v>
      </c>
      <c r="G307" s="61"/>
      <c r="H307" s="61"/>
      <c r="I307" s="157"/>
      <c r="J307" s="61"/>
      <c r="K307" s="61"/>
      <c r="L307" s="59"/>
      <c r="M307" s="237"/>
      <c r="N307" s="40"/>
      <c r="O307" s="40"/>
      <c r="P307" s="40"/>
      <c r="Q307" s="40"/>
      <c r="R307" s="40"/>
      <c r="S307" s="40"/>
      <c r="T307" s="76"/>
      <c r="AT307" s="22" t="s">
        <v>200</v>
      </c>
      <c r="AU307" s="22" t="s">
        <v>156</v>
      </c>
    </row>
    <row r="308" spans="2:65" s="1" customFormat="1" ht="31.5" customHeight="1">
      <c r="B308" s="39"/>
      <c r="C308" s="187" t="s">
        <v>622</v>
      </c>
      <c r="D308" s="187" t="s">
        <v>150</v>
      </c>
      <c r="E308" s="188" t="s">
        <v>623</v>
      </c>
      <c r="F308" s="189" t="s">
        <v>624</v>
      </c>
      <c r="G308" s="190" t="s">
        <v>482</v>
      </c>
      <c r="H308" s="191">
        <v>12</v>
      </c>
      <c r="I308" s="192"/>
      <c r="J308" s="193">
        <f t="shared" ref="J308:J316" si="20">ROUND(I308*H308,2)</f>
        <v>0</v>
      </c>
      <c r="K308" s="189" t="s">
        <v>154</v>
      </c>
      <c r="L308" s="59"/>
      <c r="M308" s="194" t="s">
        <v>79</v>
      </c>
      <c r="N308" s="195" t="s">
        <v>52</v>
      </c>
      <c r="O308" s="40"/>
      <c r="P308" s="196">
        <f t="shared" ref="P308:P316" si="21">O308*H308</f>
        <v>0</v>
      </c>
      <c r="Q308" s="196">
        <v>0</v>
      </c>
      <c r="R308" s="196">
        <f t="shared" ref="R308:R316" si="22">Q308*H308</f>
        <v>0</v>
      </c>
      <c r="S308" s="196">
        <v>0</v>
      </c>
      <c r="T308" s="197">
        <f t="shared" ref="T308:T316" si="23">S308*H308</f>
        <v>0</v>
      </c>
      <c r="AR308" s="22" t="s">
        <v>232</v>
      </c>
      <c r="AT308" s="22" t="s">
        <v>150</v>
      </c>
      <c r="AU308" s="22" t="s">
        <v>156</v>
      </c>
      <c r="AY308" s="22" t="s">
        <v>147</v>
      </c>
      <c r="BE308" s="198">
        <f t="shared" ref="BE308:BE316" si="24">IF(N308="základní",J308,0)</f>
        <v>0</v>
      </c>
      <c r="BF308" s="198">
        <f t="shared" ref="BF308:BF316" si="25">IF(N308="snížená",J308,0)</f>
        <v>0</v>
      </c>
      <c r="BG308" s="198">
        <f t="shared" ref="BG308:BG316" si="26">IF(N308="zákl. přenesená",J308,0)</f>
        <v>0</v>
      </c>
      <c r="BH308" s="198">
        <f t="shared" ref="BH308:BH316" si="27">IF(N308="sníž. přenesená",J308,0)</f>
        <v>0</v>
      </c>
      <c r="BI308" s="198">
        <f t="shared" ref="BI308:BI316" si="28">IF(N308="nulová",J308,0)</f>
        <v>0</v>
      </c>
      <c r="BJ308" s="22" t="s">
        <v>156</v>
      </c>
      <c r="BK308" s="198">
        <f t="shared" ref="BK308:BK316" si="29">ROUND(I308*H308,2)</f>
        <v>0</v>
      </c>
      <c r="BL308" s="22" t="s">
        <v>232</v>
      </c>
      <c r="BM308" s="22" t="s">
        <v>625</v>
      </c>
    </row>
    <row r="309" spans="2:65" s="1" customFormat="1" ht="31.5" customHeight="1">
      <c r="B309" s="39"/>
      <c r="C309" s="226" t="s">
        <v>626</v>
      </c>
      <c r="D309" s="226" t="s">
        <v>196</v>
      </c>
      <c r="E309" s="227" t="s">
        <v>627</v>
      </c>
      <c r="F309" s="228" t="s">
        <v>628</v>
      </c>
      <c r="G309" s="229" t="s">
        <v>482</v>
      </c>
      <c r="H309" s="230">
        <v>12</v>
      </c>
      <c r="I309" s="231"/>
      <c r="J309" s="232">
        <f t="shared" si="20"/>
        <v>0</v>
      </c>
      <c r="K309" s="228" t="s">
        <v>154</v>
      </c>
      <c r="L309" s="233"/>
      <c r="M309" s="234" t="s">
        <v>79</v>
      </c>
      <c r="N309" s="235" t="s">
        <v>52</v>
      </c>
      <c r="O309" s="40"/>
      <c r="P309" s="196">
        <f t="shared" si="21"/>
        <v>0</v>
      </c>
      <c r="Q309" s="196">
        <v>1.6E-2</v>
      </c>
      <c r="R309" s="196">
        <f t="shared" si="22"/>
        <v>0.192</v>
      </c>
      <c r="S309" s="196">
        <v>0</v>
      </c>
      <c r="T309" s="197">
        <f t="shared" si="23"/>
        <v>0</v>
      </c>
      <c r="AR309" s="22" t="s">
        <v>309</v>
      </c>
      <c r="AT309" s="22" t="s">
        <v>196</v>
      </c>
      <c r="AU309" s="22" t="s">
        <v>156</v>
      </c>
      <c r="AY309" s="22" t="s">
        <v>147</v>
      </c>
      <c r="BE309" s="198">
        <f t="shared" si="24"/>
        <v>0</v>
      </c>
      <c r="BF309" s="198">
        <f t="shared" si="25"/>
        <v>0</v>
      </c>
      <c r="BG309" s="198">
        <f t="shared" si="26"/>
        <v>0</v>
      </c>
      <c r="BH309" s="198">
        <f t="shared" si="27"/>
        <v>0</v>
      </c>
      <c r="BI309" s="198">
        <f t="shared" si="28"/>
        <v>0</v>
      </c>
      <c r="BJ309" s="22" t="s">
        <v>156</v>
      </c>
      <c r="BK309" s="198">
        <f t="shared" si="29"/>
        <v>0</v>
      </c>
      <c r="BL309" s="22" t="s">
        <v>232</v>
      </c>
      <c r="BM309" s="22" t="s">
        <v>629</v>
      </c>
    </row>
    <row r="310" spans="2:65" s="1" customFormat="1" ht="31.5" customHeight="1">
      <c r="B310" s="39"/>
      <c r="C310" s="187" t="s">
        <v>630</v>
      </c>
      <c r="D310" s="187" t="s">
        <v>150</v>
      </c>
      <c r="E310" s="188" t="s">
        <v>631</v>
      </c>
      <c r="F310" s="189" t="s">
        <v>632</v>
      </c>
      <c r="G310" s="190" t="s">
        <v>482</v>
      </c>
      <c r="H310" s="191">
        <v>1</v>
      </c>
      <c r="I310" s="192"/>
      <c r="J310" s="193">
        <f t="shared" si="20"/>
        <v>0</v>
      </c>
      <c r="K310" s="189" t="s">
        <v>154</v>
      </c>
      <c r="L310" s="59"/>
      <c r="M310" s="194" t="s">
        <v>79</v>
      </c>
      <c r="N310" s="195" t="s">
        <v>52</v>
      </c>
      <c r="O310" s="40"/>
      <c r="P310" s="196">
        <f t="shared" si="21"/>
        <v>0</v>
      </c>
      <c r="Q310" s="196">
        <v>8.7000000000000001E-4</v>
      </c>
      <c r="R310" s="196">
        <f t="shared" si="22"/>
        <v>8.7000000000000001E-4</v>
      </c>
      <c r="S310" s="196">
        <v>0</v>
      </c>
      <c r="T310" s="197">
        <f t="shared" si="23"/>
        <v>0</v>
      </c>
      <c r="AR310" s="22" t="s">
        <v>232</v>
      </c>
      <c r="AT310" s="22" t="s">
        <v>150</v>
      </c>
      <c r="AU310" s="22" t="s">
        <v>156</v>
      </c>
      <c r="AY310" s="22" t="s">
        <v>147</v>
      </c>
      <c r="BE310" s="198">
        <f t="shared" si="24"/>
        <v>0</v>
      </c>
      <c r="BF310" s="198">
        <f t="shared" si="25"/>
        <v>0</v>
      </c>
      <c r="BG310" s="198">
        <f t="shared" si="26"/>
        <v>0</v>
      </c>
      <c r="BH310" s="198">
        <f t="shared" si="27"/>
        <v>0</v>
      </c>
      <c r="BI310" s="198">
        <f t="shared" si="28"/>
        <v>0</v>
      </c>
      <c r="BJ310" s="22" t="s">
        <v>156</v>
      </c>
      <c r="BK310" s="198">
        <f t="shared" si="29"/>
        <v>0</v>
      </c>
      <c r="BL310" s="22" t="s">
        <v>232</v>
      </c>
      <c r="BM310" s="22" t="s">
        <v>633</v>
      </c>
    </row>
    <row r="311" spans="2:65" s="1" customFormat="1" ht="22.5" customHeight="1">
      <c r="B311" s="39"/>
      <c r="C311" s="226" t="s">
        <v>634</v>
      </c>
      <c r="D311" s="226" t="s">
        <v>196</v>
      </c>
      <c r="E311" s="227" t="s">
        <v>635</v>
      </c>
      <c r="F311" s="228" t="s">
        <v>636</v>
      </c>
      <c r="G311" s="229" t="s">
        <v>482</v>
      </c>
      <c r="H311" s="230">
        <v>1</v>
      </c>
      <c r="I311" s="231"/>
      <c r="J311" s="232">
        <f t="shared" si="20"/>
        <v>0</v>
      </c>
      <c r="K311" s="228" t="s">
        <v>79</v>
      </c>
      <c r="L311" s="233"/>
      <c r="M311" s="234" t="s">
        <v>79</v>
      </c>
      <c r="N311" s="235" t="s">
        <v>52</v>
      </c>
      <c r="O311" s="40"/>
      <c r="P311" s="196">
        <f t="shared" si="21"/>
        <v>0</v>
      </c>
      <c r="Q311" s="196">
        <v>0</v>
      </c>
      <c r="R311" s="196">
        <f t="shared" si="22"/>
        <v>0</v>
      </c>
      <c r="S311" s="196">
        <v>0</v>
      </c>
      <c r="T311" s="197">
        <f t="shared" si="23"/>
        <v>0</v>
      </c>
      <c r="AR311" s="22" t="s">
        <v>309</v>
      </c>
      <c r="AT311" s="22" t="s">
        <v>196</v>
      </c>
      <c r="AU311" s="22" t="s">
        <v>156</v>
      </c>
      <c r="AY311" s="22" t="s">
        <v>147</v>
      </c>
      <c r="BE311" s="198">
        <f t="shared" si="24"/>
        <v>0</v>
      </c>
      <c r="BF311" s="198">
        <f t="shared" si="25"/>
        <v>0</v>
      </c>
      <c r="BG311" s="198">
        <f t="shared" si="26"/>
        <v>0</v>
      </c>
      <c r="BH311" s="198">
        <f t="shared" si="27"/>
        <v>0</v>
      </c>
      <c r="BI311" s="198">
        <f t="shared" si="28"/>
        <v>0</v>
      </c>
      <c r="BJ311" s="22" t="s">
        <v>156</v>
      </c>
      <c r="BK311" s="198">
        <f t="shared" si="29"/>
        <v>0</v>
      </c>
      <c r="BL311" s="22" t="s">
        <v>232</v>
      </c>
      <c r="BM311" s="22" t="s">
        <v>637</v>
      </c>
    </row>
    <row r="312" spans="2:65" s="1" customFormat="1" ht="31.5" customHeight="1">
      <c r="B312" s="39"/>
      <c r="C312" s="187" t="s">
        <v>638</v>
      </c>
      <c r="D312" s="187" t="s">
        <v>150</v>
      </c>
      <c r="E312" s="188" t="s">
        <v>639</v>
      </c>
      <c r="F312" s="189" t="s">
        <v>640</v>
      </c>
      <c r="G312" s="190" t="s">
        <v>482</v>
      </c>
      <c r="H312" s="191">
        <v>2</v>
      </c>
      <c r="I312" s="192"/>
      <c r="J312" s="193">
        <f t="shared" si="20"/>
        <v>0</v>
      </c>
      <c r="K312" s="189" t="s">
        <v>154</v>
      </c>
      <c r="L312" s="59"/>
      <c r="M312" s="194" t="s">
        <v>79</v>
      </c>
      <c r="N312" s="195" t="s">
        <v>52</v>
      </c>
      <c r="O312" s="40"/>
      <c r="P312" s="196">
        <f t="shared" si="21"/>
        <v>0</v>
      </c>
      <c r="Q312" s="196">
        <v>8.4000000000000003E-4</v>
      </c>
      <c r="R312" s="196">
        <f t="shared" si="22"/>
        <v>1.6800000000000001E-3</v>
      </c>
      <c r="S312" s="196">
        <v>0</v>
      </c>
      <c r="T312" s="197">
        <f t="shared" si="23"/>
        <v>0</v>
      </c>
      <c r="AR312" s="22" t="s">
        <v>232</v>
      </c>
      <c r="AT312" s="22" t="s">
        <v>150</v>
      </c>
      <c r="AU312" s="22" t="s">
        <v>156</v>
      </c>
      <c r="AY312" s="22" t="s">
        <v>147</v>
      </c>
      <c r="BE312" s="198">
        <f t="shared" si="24"/>
        <v>0</v>
      </c>
      <c r="BF312" s="198">
        <f t="shared" si="25"/>
        <v>0</v>
      </c>
      <c r="BG312" s="198">
        <f t="shared" si="26"/>
        <v>0</v>
      </c>
      <c r="BH312" s="198">
        <f t="shared" si="27"/>
        <v>0</v>
      </c>
      <c r="BI312" s="198">
        <f t="shared" si="28"/>
        <v>0</v>
      </c>
      <c r="BJ312" s="22" t="s">
        <v>156</v>
      </c>
      <c r="BK312" s="198">
        <f t="shared" si="29"/>
        <v>0</v>
      </c>
      <c r="BL312" s="22" t="s">
        <v>232</v>
      </c>
      <c r="BM312" s="22" t="s">
        <v>641</v>
      </c>
    </row>
    <row r="313" spans="2:65" s="1" customFormat="1" ht="22.5" customHeight="1">
      <c r="B313" s="39"/>
      <c r="C313" s="226" t="s">
        <v>642</v>
      </c>
      <c r="D313" s="226" t="s">
        <v>196</v>
      </c>
      <c r="E313" s="227" t="s">
        <v>643</v>
      </c>
      <c r="F313" s="228" t="s">
        <v>644</v>
      </c>
      <c r="G313" s="229" t="s">
        <v>482</v>
      </c>
      <c r="H313" s="230">
        <v>2</v>
      </c>
      <c r="I313" s="231"/>
      <c r="J313" s="232">
        <f t="shared" si="20"/>
        <v>0</v>
      </c>
      <c r="K313" s="228" t="s">
        <v>79</v>
      </c>
      <c r="L313" s="233"/>
      <c r="M313" s="234" t="s">
        <v>79</v>
      </c>
      <c r="N313" s="235" t="s">
        <v>52</v>
      </c>
      <c r="O313" s="40"/>
      <c r="P313" s="196">
        <f t="shared" si="21"/>
        <v>0</v>
      </c>
      <c r="Q313" s="196">
        <v>7.9000000000000001E-2</v>
      </c>
      <c r="R313" s="196">
        <f t="shared" si="22"/>
        <v>0.158</v>
      </c>
      <c r="S313" s="196">
        <v>0</v>
      </c>
      <c r="T313" s="197">
        <f t="shared" si="23"/>
        <v>0</v>
      </c>
      <c r="AR313" s="22" t="s">
        <v>309</v>
      </c>
      <c r="AT313" s="22" t="s">
        <v>196</v>
      </c>
      <c r="AU313" s="22" t="s">
        <v>156</v>
      </c>
      <c r="AY313" s="22" t="s">
        <v>147</v>
      </c>
      <c r="BE313" s="198">
        <f t="shared" si="24"/>
        <v>0</v>
      </c>
      <c r="BF313" s="198">
        <f t="shared" si="25"/>
        <v>0</v>
      </c>
      <c r="BG313" s="198">
        <f t="shared" si="26"/>
        <v>0</v>
      </c>
      <c r="BH313" s="198">
        <f t="shared" si="27"/>
        <v>0</v>
      </c>
      <c r="BI313" s="198">
        <f t="shared" si="28"/>
        <v>0</v>
      </c>
      <c r="BJ313" s="22" t="s">
        <v>156</v>
      </c>
      <c r="BK313" s="198">
        <f t="shared" si="29"/>
        <v>0</v>
      </c>
      <c r="BL313" s="22" t="s">
        <v>232</v>
      </c>
      <c r="BM313" s="22" t="s">
        <v>645</v>
      </c>
    </row>
    <row r="314" spans="2:65" s="1" customFormat="1" ht="31.5" customHeight="1">
      <c r="B314" s="39"/>
      <c r="C314" s="187" t="s">
        <v>646</v>
      </c>
      <c r="D314" s="187" t="s">
        <v>150</v>
      </c>
      <c r="E314" s="188" t="s">
        <v>647</v>
      </c>
      <c r="F314" s="189" t="s">
        <v>648</v>
      </c>
      <c r="G314" s="190" t="s">
        <v>482</v>
      </c>
      <c r="H314" s="191">
        <v>12</v>
      </c>
      <c r="I314" s="192"/>
      <c r="J314" s="193">
        <f t="shared" si="20"/>
        <v>0</v>
      </c>
      <c r="K314" s="189" t="s">
        <v>154</v>
      </c>
      <c r="L314" s="59"/>
      <c r="M314" s="194" t="s">
        <v>79</v>
      </c>
      <c r="N314" s="195" t="s">
        <v>52</v>
      </c>
      <c r="O314" s="40"/>
      <c r="P314" s="196">
        <f t="shared" si="21"/>
        <v>0</v>
      </c>
      <c r="Q314" s="196">
        <v>4.4999999999999999E-4</v>
      </c>
      <c r="R314" s="196">
        <f t="shared" si="22"/>
        <v>5.4000000000000003E-3</v>
      </c>
      <c r="S314" s="196">
        <v>0</v>
      </c>
      <c r="T314" s="197">
        <f t="shared" si="23"/>
        <v>0</v>
      </c>
      <c r="AR314" s="22" t="s">
        <v>232</v>
      </c>
      <c r="AT314" s="22" t="s">
        <v>150</v>
      </c>
      <c r="AU314" s="22" t="s">
        <v>156</v>
      </c>
      <c r="AY314" s="22" t="s">
        <v>147</v>
      </c>
      <c r="BE314" s="198">
        <f t="shared" si="24"/>
        <v>0</v>
      </c>
      <c r="BF314" s="198">
        <f t="shared" si="25"/>
        <v>0</v>
      </c>
      <c r="BG314" s="198">
        <f t="shared" si="26"/>
        <v>0</v>
      </c>
      <c r="BH314" s="198">
        <f t="shared" si="27"/>
        <v>0</v>
      </c>
      <c r="BI314" s="198">
        <f t="shared" si="28"/>
        <v>0</v>
      </c>
      <c r="BJ314" s="22" t="s">
        <v>156</v>
      </c>
      <c r="BK314" s="198">
        <f t="shared" si="29"/>
        <v>0</v>
      </c>
      <c r="BL314" s="22" t="s">
        <v>232</v>
      </c>
      <c r="BM314" s="22" t="s">
        <v>649</v>
      </c>
    </row>
    <row r="315" spans="2:65" s="1" customFormat="1" ht="31.5" customHeight="1">
      <c r="B315" s="39"/>
      <c r="C315" s="226" t="s">
        <v>650</v>
      </c>
      <c r="D315" s="226" t="s">
        <v>196</v>
      </c>
      <c r="E315" s="227" t="s">
        <v>651</v>
      </c>
      <c r="F315" s="228" t="s">
        <v>652</v>
      </c>
      <c r="G315" s="229" t="s">
        <v>482</v>
      </c>
      <c r="H315" s="230">
        <v>12</v>
      </c>
      <c r="I315" s="231"/>
      <c r="J315" s="232">
        <f t="shared" si="20"/>
        <v>0</v>
      </c>
      <c r="K315" s="228" t="s">
        <v>154</v>
      </c>
      <c r="L315" s="233"/>
      <c r="M315" s="234" t="s">
        <v>79</v>
      </c>
      <c r="N315" s="235" t="s">
        <v>52</v>
      </c>
      <c r="O315" s="40"/>
      <c r="P315" s="196">
        <f t="shared" si="21"/>
        <v>0</v>
      </c>
      <c r="Q315" s="196">
        <v>1.6E-2</v>
      </c>
      <c r="R315" s="196">
        <f t="shared" si="22"/>
        <v>0.192</v>
      </c>
      <c r="S315" s="196">
        <v>0</v>
      </c>
      <c r="T315" s="197">
        <f t="shared" si="23"/>
        <v>0</v>
      </c>
      <c r="AR315" s="22" t="s">
        <v>309</v>
      </c>
      <c r="AT315" s="22" t="s">
        <v>196</v>
      </c>
      <c r="AU315" s="22" t="s">
        <v>156</v>
      </c>
      <c r="AY315" s="22" t="s">
        <v>147</v>
      </c>
      <c r="BE315" s="198">
        <f t="shared" si="24"/>
        <v>0</v>
      </c>
      <c r="BF315" s="198">
        <f t="shared" si="25"/>
        <v>0</v>
      </c>
      <c r="BG315" s="198">
        <f t="shared" si="26"/>
        <v>0</v>
      </c>
      <c r="BH315" s="198">
        <f t="shared" si="27"/>
        <v>0</v>
      </c>
      <c r="BI315" s="198">
        <f t="shared" si="28"/>
        <v>0</v>
      </c>
      <c r="BJ315" s="22" t="s">
        <v>156</v>
      </c>
      <c r="BK315" s="198">
        <f t="shared" si="29"/>
        <v>0</v>
      </c>
      <c r="BL315" s="22" t="s">
        <v>232</v>
      </c>
      <c r="BM315" s="22" t="s">
        <v>653</v>
      </c>
    </row>
    <row r="316" spans="2:65" s="1" customFormat="1" ht="31.5" customHeight="1">
      <c r="B316" s="39"/>
      <c r="C316" s="187" t="s">
        <v>654</v>
      </c>
      <c r="D316" s="187" t="s">
        <v>150</v>
      </c>
      <c r="E316" s="188" t="s">
        <v>655</v>
      </c>
      <c r="F316" s="189" t="s">
        <v>656</v>
      </c>
      <c r="G316" s="190" t="s">
        <v>482</v>
      </c>
      <c r="H316" s="191">
        <v>16</v>
      </c>
      <c r="I316" s="192"/>
      <c r="J316" s="193">
        <f t="shared" si="20"/>
        <v>0</v>
      </c>
      <c r="K316" s="189" t="s">
        <v>154</v>
      </c>
      <c r="L316" s="59"/>
      <c r="M316" s="194" t="s">
        <v>79</v>
      </c>
      <c r="N316" s="195" t="s">
        <v>52</v>
      </c>
      <c r="O316" s="40"/>
      <c r="P316" s="196">
        <f t="shared" si="21"/>
        <v>0</v>
      </c>
      <c r="Q316" s="196">
        <v>0</v>
      </c>
      <c r="R316" s="196">
        <f t="shared" si="22"/>
        <v>0</v>
      </c>
      <c r="S316" s="196">
        <v>2.4E-2</v>
      </c>
      <c r="T316" s="197">
        <f t="shared" si="23"/>
        <v>0.38400000000000001</v>
      </c>
      <c r="AR316" s="22" t="s">
        <v>232</v>
      </c>
      <c r="AT316" s="22" t="s">
        <v>150</v>
      </c>
      <c r="AU316" s="22" t="s">
        <v>156</v>
      </c>
      <c r="AY316" s="22" t="s">
        <v>147</v>
      </c>
      <c r="BE316" s="198">
        <f t="shared" si="24"/>
        <v>0</v>
      </c>
      <c r="BF316" s="198">
        <f t="shared" si="25"/>
        <v>0</v>
      </c>
      <c r="BG316" s="198">
        <f t="shared" si="26"/>
        <v>0</v>
      </c>
      <c r="BH316" s="198">
        <f t="shared" si="27"/>
        <v>0</v>
      </c>
      <c r="BI316" s="198">
        <f t="shared" si="28"/>
        <v>0</v>
      </c>
      <c r="BJ316" s="22" t="s">
        <v>156</v>
      </c>
      <c r="BK316" s="198">
        <f t="shared" si="29"/>
        <v>0</v>
      </c>
      <c r="BL316" s="22" t="s">
        <v>232</v>
      </c>
      <c r="BM316" s="22" t="s">
        <v>657</v>
      </c>
    </row>
    <row r="317" spans="2:65" s="11" customFormat="1" ht="13.5">
      <c r="B317" s="199"/>
      <c r="C317" s="200"/>
      <c r="D317" s="201" t="s">
        <v>158</v>
      </c>
      <c r="E317" s="202" t="s">
        <v>79</v>
      </c>
      <c r="F317" s="203" t="s">
        <v>658</v>
      </c>
      <c r="G317" s="200"/>
      <c r="H317" s="204">
        <v>4</v>
      </c>
      <c r="I317" s="205"/>
      <c r="J317" s="200"/>
      <c r="K317" s="200"/>
      <c r="L317" s="206"/>
      <c r="M317" s="207"/>
      <c r="N317" s="208"/>
      <c r="O317" s="208"/>
      <c r="P317" s="208"/>
      <c r="Q317" s="208"/>
      <c r="R317" s="208"/>
      <c r="S317" s="208"/>
      <c r="T317" s="209"/>
      <c r="AT317" s="210" t="s">
        <v>158</v>
      </c>
      <c r="AU317" s="210" t="s">
        <v>156</v>
      </c>
      <c r="AV317" s="11" t="s">
        <v>156</v>
      </c>
      <c r="AW317" s="11" t="s">
        <v>160</v>
      </c>
      <c r="AX317" s="11" t="s">
        <v>81</v>
      </c>
      <c r="AY317" s="210" t="s">
        <v>147</v>
      </c>
    </row>
    <row r="318" spans="2:65" s="11" customFormat="1" ht="13.5">
      <c r="B318" s="199"/>
      <c r="C318" s="200"/>
      <c r="D318" s="201" t="s">
        <v>158</v>
      </c>
      <c r="E318" s="202" t="s">
        <v>79</v>
      </c>
      <c r="F318" s="203" t="s">
        <v>659</v>
      </c>
      <c r="G318" s="200"/>
      <c r="H318" s="204">
        <v>12</v>
      </c>
      <c r="I318" s="205"/>
      <c r="J318" s="200"/>
      <c r="K318" s="200"/>
      <c r="L318" s="206"/>
      <c r="M318" s="207"/>
      <c r="N318" s="208"/>
      <c r="O318" s="208"/>
      <c r="P318" s="208"/>
      <c r="Q318" s="208"/>
      <c r="R318" s="208"/>
      <c r="S318" s="208"/>
      <c r="T318" s="209"/>
      <c r="AT318" s="210" t="s">
        <v>158</v>
      </c>
      <c r="AU318" s="210" t="s">
        <v>156</v>
      </c>
      <c r="AV318" s="11" t="s">
        <v>156</v>
      </c>
      <c r="AW318" s="11" t="s">
        <v>160</v>
      </c>
      <c r="AX318" s="11" t="s">
        <v>81</v>
      </c>
      <c r="AY318" s="210" t="s">
        <v>147</v>
      </c>
    </row>
    <row r="319" spans="2:65" s="12" customFormat="1" ht="13.5">
      <c r="B319" s="211"/>
      <c r="C319" s="212"/>
      <c r="D319" s="222" t="s">
        <v>158</v>
      </c>
      <c r="E319" s="223" t="s">
        <v>79</v>
      </c>
      <c r="F319" s="224" t="s">
        <v>161</v>
      </c>
      <c r="G319" s="212"/>
      <c r="H319" s="225">
        <v>16</v>
      </c>
      <c r="I319" s="216"/>
      <c r="J319" s="212"/>
      <c r="K319" s="212"/>
      <c r="L319" s="217"/>
      <c r="M319" s="218"/>
      <c r="N319" s="219"/>
      <c r="O319" s="219"/>
      <c r="P319" s="219"/>
      <c r="Q319" s="219"/>
      <c r="R319" s="219"/>
      <c r="S319" s="219"/>
      <c r="T319" s="220"/>
      <c r="AT319" s="221" t="s">
        <v>158</v>
      </c>
      <c r="AU319" s="221" t="s">
        <v>156</v>
      </c>
      <c r="AV319" s="12" t="s">
        <v>155</v>
      </c>
      <c r="AW319" s="12" t="s">
        <v>160</v>
      </c>
      <c r="AX319" s="12" t="s">
        <v>25</v>
      </c>
      <c r="AY319" s="221" t="s">
        <v>147</v>
      </c>
    </row>
    <row r="320" spans="2:65" s="1" customFormat="1" ht="31.5" customHeight="1">
      <c r="B320" s="39"/>
      <c r="C320" s="187" t="s">
        <v>660</v>
      </c>
      <c r="D320" s="187" t="s">
        <v>150</v>
      </c>
      <c r="E320" s="188" t="s">
        <v>661</v>
      </c>
      <c r="F320" s="189" t="s">
        <v>662</v>
      </c>
      <c r="G320" s="190" t="s">
        <v>382</v>
      </c>
      <c r="H320" s="191">
        <v>1.1910000000000001</v>
      </c>
      <c r="I320" s="192"/>
      <c r="J320" s="193">
        <f>ROUND(I320*H320,2)</f>
        <v>0</v>
      </c>
      <c r="K320" s="189" t="s">
        <v>154</v>
      </c>
      <c r="L320" s="59"/>
      <c r="M320" s="194" t="s">
        <v>79</v>
      </c>
      <c r="N320" s="195" t="s">
        <v>52</v>
      </c>
      <c r="O320" s="40"/>
      <c r="P320" s="196">
        <f>O320*H320</f>
        <v>0</v>
      </c>
      <c r="Q320" s="196">
        <v>0</v>
      </c>
      <c r="R320" s="196">
        <f>Q320*H320</f>
        <v>0</v>
      </c>
      <c r="S320" s="196">
        <v>0</v>
      </c>
      <c r="T320" s="197">
        <f>S320*H320</f>
        <v>0</v>
      </c>
      <c r="AR320" s="22" t="s">
        <v>232</v>
      </c>
      <c r="AT320" s="22" t="s">
        <v>150</v>
      </c>
      <c r="AU320" s="22" t="s">
        <v>156</v>
      </c>
      <c r="AY320" s="22" t="s">
        <v>147</v>
      </c>
      <c r="BE320" s="198">
        <f>IF(N320="základní",J320,0)</f>
        <v>0</v>
      </c>
      <c r="BF320" s="198">
        <f>IF(N320="snížená",J320,0)</f>
        <v>0</v>
      </c>
      <c r="BG320" s="198">
        <f>IF(N320="zákl. přenesená",J320,0)</f>
        <v>0</v>
      </c>
      <c r="BH320" s="198">
        <f>IF(N320="sníž. přenesená",J320,0)</f>
        <v>0</v>
      </c>
      <c r="BI320" s="198">
        <f>IF(N320="nulová",J320,0)</f>
        <v>0</v>
      </c>
      <c r="BJ320" s="22" t="s">
        <v>156</v>
      </c>
      <c r="BK320" s="198">
        <f>ROUND(I320*H320,2)</f>
        <v>0</v>
      </c>
      <c r="BL320" s="22" t="s">
        <v>232</v>
      </c>
      <c r="BM320" s="22" t="s">
        <v>663</v>
      </c>
    </row>
    <row r="321" spans="2:65" s="10" customFormat="1" ht="29.85" customHeight="1">
      <c r="B321" s="170"/>
      <c r="C321" s="171"/>
      <c r="D321" s="184" t="s">
        <v>80</v>
      </c>
      <c r="E321" s="185" t="s">
        <v>664</v>
      </c>
      <c r="F321" s="185" t="s">
        <v>665</v>
      </c>
      <c r="G321" s="171"/>
      <c r="H321" s="171"/>
      <c r="I321" s="174"/>
      <c r="J321" s="186">
        <f>BK321</f>
        <v>0</v>
      </c>
      <c r="K321" s="171"/>
      <c r="L321" s="176"/>
      <c r="M321" s="177"/>
      <c r="N321" s="178"/>
      <c r="O321" s="178"/>
      <c r="P321" s="179">
        <f>SUM(P322:P327)</f>
        <v>0</v>
      </c>
      <c r="Q321" s="178"/>
      <c r="R321" s="179">
        <f>SUM(R322:R327)</f>
        <v>0</v>
      </c>
      <c r="S321" s="178"/>
      <c r="T321" s="180">
        <f>SUM(T322:T327)</f>
        <v>0</v>
      </c>
      <c r="AR321" s="181" t="s">
        <v>156</v>
      </c>
      <c r="AT321" s="182" t="s">
        <v>80</v>
      </c>
      <c r="AU321" s="182" t="s">
        <v>25</v>
      </c>
      <c r="AY321" s="181" t="s">
        <v>147</v>
      </c>
      <c r="BK321" s="183">
        <f>SUM(BK322:BK327)</f>
        <v>0</v>
      </c>
    </row>
    <row r="322" spans="2:65" s="1" customFormat="1" ht="22.5" customHeight="1">
      <c r="B322" s="39"/>
      <c r="C322" s="187" t="s">
        <v>666</v>
      </c>
      <c r="D322" s="187" t="s">
        <v>430</v>
      </c>
      <c r="E322" s="188" t="s">
        <v>667</v>
      </c>
      <c r="F322" s="189" t="s">
        <v>668</v>
      </c>
      <c r="G322" s="190" t="s">
        <v>153</v>
      </c>
      <c r="H322" s="191">
        <v>30.9</v>
      </c>
      <c r="I322" s="192"/>
      <c r="J322" s="193">
        <f>ROUND(I322*H322,2)</f>
        <v>0</v>
      </c>
      <c r="K322" s="189" t="s">
        <v>434</v>
      </c>
      <c r="L322" s="59"/>
      <c r="M322" s="194" t="s">
        <v>79</v>
      </c>
      <c r="N322" s="195" t="s">
        <v>52</v>
      </c>
      <c r="O322" s="40"/>
      <c r="P322" s="196">
        <f>O322*H322</f>
        <v>0</v>
      </c>
      <c r="Q322" s="196">
        <v>0</v>
      </c>
      <c r="R322" s="196">
        <f>Q322*H322</f>
        <v>0</v>
      </c>
      <c r="S322" s="196">
        <v>0</v>
      </c>
      <c r="T322" s="197">
        <f>S322*H322</f>
        <v>0</v>
      </c>
      <c r="AR322" s="22" t="s">
        <v>232</v>
      </c>
      <c r="AT322" s="22" t="s">
        <v>150</v>
      </c>
      <c r="AU322" s="22" t="s">
        <v>156</v>
      </c>
      <c r="AY322" s="22" t="s">
        <v>147</v>
      </c>
      <c r="BE322" s="198">
        <f>IF(N322="základní",J322,0)</f>
        <v>0</v>
      </c>
      <c r="BF322" s="198">
        <f>IF(N322="snížená",J322,0)</f>
        <v>0</v>
      </c>
      <c r="BG322" s="198">
        <f>IF(N322="zákl. přenesená",J322,0)</f>
        <v>0</v>
      </c>
      <c r="BH322" s="198">
        <f>IF(N322="sníž. přenesená",J322,0)</f>
        <v>0</v>
      </c>
      <c r="BI322" s="198">
        <f>IF(N322="nulová",J322,0)</f>
        <v>0</v>
      </c>
      <c r="BJ322" s="22" t="s">
        <v>156</v>
      </c>
      <c r="BK322" s="198">
        <f>ROUND(I322*H322,2)</f>
        <v>0</v>
      </c>
      <c r="BL322" s="22" t="s">
        <v>232</v>
      </c>
      <c r="BM322" s="22" t="s">
        <v>669</v>
      </c>
    </row>
    <row r="323" spans="2:65" s="11" customFormat="1" ht="13.5">
      <c r="B323" s="199"/>
      <c r="C323" s="200"/>
      <c r="D323" s="201" t="s">
        <v>158</v>
      </c>
      <c r="E323" s="202" t="s">
        <v>79</v>
      </c>
      <c r="F323" s="203" t="s">
        <v>670</v>
      </c>
      <c r="G323" s="200"/>
      <c r="H323" s="204">
        <v>30.9</v>
      </c>
      <c r="I323" s="205"/>
      <c r="J323" s="200"/>
      <c r="K323" s="200"/>
      <c r="L323" s="206"/>
      <c r="M323" s="207"/>
      <c r="N323" s="208"/>
      <c r="O323" s="208"/>
      <c r="P323" s="208"/>
      <c r="Q323" s="208"/>
      <c r="R323" s="208"/>
      <c r="S323" s="208"/>
      <c r="T323" s="209"/>
      <c r="AT323" s="210" t="s">
        <v>158</v>
      </c>
      <c r="AU323" s="210" t="s">
        <v>156</v>
      </c>
      <c r="AV323" s="11" t="s">
        <v>156</v>
      </c>
      <c r="AW323" s="11" t="s">
        <v>160</v>
      </c>
      <c r="AX323" s="11" t="s">
        <v>81</v>
      </c>
      <c r="AY323" s="210" t="s">
        <v>147</v>
      </c>
    </row>
    <row r="324" spans="2:65" s="12" customFormat="1" ht="13.5">
      <c r="B324" s="211"/>
      <c r="C324" s="212"/>
      <c r="D324" s="222" t="s">
        <v>158</v>
      </c>
      <c r="E324" s="223" t="s">
        <v>79</v>
      </c>
      <c r="F324" s="224" t="s">
        <v>161</v>
      </c>
      <c r="G324" s="212"/>
      <c r="H324" s="225">
        <v>30.9</v>
      </c>
      <c r="I324" s="216"/>
      <c r="J324" s="212"/>
      <c r="K324" s="212"/>
      <c r="L324" s="217"/>
      <c r="M324" s="218"/>
      <c r="N324" s="219"/>
      <c r="O324" s="219"/>
      <c r="P324" s="219"/>
      <c r="Q324" s="219"/>
      <c r="R324" s="219"/>
      <c r="S324" s="219"/>
      <c r="T324" s="220"/>
      <c r="AT324" s="221" t="s">
        <v>158</v>
      </c>
      <c r="AU324" s="221" t="s">
        <v>156</v>
      </c>
      <c r="AV324" s="12" t="s">
        <v>155</v>
      </c>
      <c r="AW324" s="12" t="s">
        <v>160</v>
      </c>
      <c r="AX324" s="12" t="s">
        <v>25</v>
      </c>
      <c r="AY324" s="221" t="s">
        <v>147</v>
      </c>
    </row>
    <row r="325" spans="2:65" s="1" customFormat="1" ht="22.5" customHeight="1">
      <c r="B325" s="39"/>
      <c r="C325" s="187" t="s">
        <v>671</v>
      </c>
      <c r="D325" s="187" t="s">
        <v>430</v>
      </c>
      <c r="E325" s="188" t="s">
        <v>672</v>
      </c>
      <c r="F325" s="189" t="s">
        <v>673</v>
      </c>
      <c r="G325" s="190" t="s">
        <v>185</v>
      </c>
      <c r="H325" s="191">
        <v>11.74</v>
      </c>
      <c r="I325" s="192"/>
      <c r="J325" s="193">
        <f>ROUND(I325*H325,2)</f>
        <v>0</v>
      </c>
      <c r="K325" s="189" t="s">
        <v>434</v>
      </c>
      <c r="L325" s="59"/>
      <c r="M325" s="194" t="s">
        <v>79</v>
      </c>
      <c r="N325" s="195" t="s">
        <v>52</v>
      </c>
      <c r="O325" s="40"/>
      <c r="P325" s="196">
        <f>O325*H325</f>
        <v>0</v>
      </c>
      <c r="Q325" s="196">
        <v>0</v>
      </c>
      <c r="R325" s="196">
        <f>Q325*H325</f>
        <v>0</v>
      </c>
      <c r="S325" s="196">
        <v>0</v>
      </c>
      <c r="T325" s="197">
        <f>S325*H325</f>
        <v>0</v>
      </c>
      <c r="AR325" s="22" t="s">
        <v>232</v>
      </c>
      <c r="AT325" s="22" t="s">
        <v>150</v>
      </c>
      <c r="AU325" s="22" t="s">
        <v>156</v>
      </c>
      <c r="AY325" s="22" t="s">
        <v>147</v>
      </c>
      <c r="BE325" s="198">
        <f>IF(N325="základní",J325,0)</f>
        <v>0</v>
      </c>
      <c r="BF325" s="198">
        <f>IF(N325="snížená",J325,0)</f>
        <v>0</v>
      </c>
      <c r="BG325" s="198">
        <f>IF(N325="zákl. přenesená",J325,0)</f>
        <v>0</v>
      </c>
      <c r="BH325" s="198">
        <f>IF(N325="sníž. přenesená",J325,0)</f>
        <v>0</v>
      </c>
      <c r="BI325" s="198">
        <f>IF(N325="nulová",J325,0)</f>
        <v>0</v>
      </c>
      <c r="BJ325" s="22" t="s">
        <v>156</v>
      </c>
      <c r="BK325" s="198">
        <f>ROUND(I325*H325,2)</f>
        <v>0</v>
      </c>
      <c r="BL325" s="22" t="s">
        <v>232</v>
      </c>
      <c r="BM325" s="22" t="s">
        <v>674</v>
      </c>
    </row>
    <row r="326" spans="2:65" s="11" customFormat="1" ht="13.5">
      <c r="B326" s="199"/>
      <c r="C326" s="200"/>
      <c r="D326" s="201" t="s">
        <v>158</v>
      </c>
      <c r="E326" s="202" t="s">
        <v>79</v>
      </c>
      <c r="F326" s="203" t="s">
        <v>675</v>
      </c>
      <c r="G326" s="200"/>
      <c r="H326" s="204">
        <v>11.74</v>
      </c>
      <c r="I326" s="205"/>
      <c r="J326" s="200"/>
      <c r="K326" s="200"/>
      <c r="L326" s="206"/>
      <c r="M326" s="207"/>
      <c r="N326" s="208"/>
      <c r="O326" s="208"/>
      <c r="P326" s="208"/>
      <c r="Q326" s="208"/>
      <c r="R326" s="208"/>
      <c r="S326" s="208"/>
      <c r="T326" s="209"/>
      <c r="AT326" s="210" t="s">
        <v>158</v>
      </c>
      <c r="AU326" s="210" t="s">
        <v>156</v>
      </c>
      <c r="AV326" s="11" t="s">
        <v>156</v>
      </c>
      <c r="AW326" s="11" t="s">
        <v>160</v>
      </c>
      <c r="AX326" s="11" t="s">
        <v>81</v>
      </c>
      <c r="AY326" s="210" t="s">
        <v>147</v>
      </c>
    </row>
    <row r="327" spans="2:65" s="12" customFormat="1" ht="13.5">
      <c r="B327" s="211"/>
      <c r="C327" s="212"/>
      <c r="D327" s="201" t="s">
        <v>158</v>
      </c>
      <c r="E327" s="213" t="s">
        <v>79</v>
      </c>
      <c r="F327" s="214" t="s">
        <v>161</v>
      </c>
      <c r="G327" s="212"/>
      <c r="H327" s="215">
        <v>11.74</v>
      </c>
      <c r="I327" s="216"/>
      <c r="J327" s="212"/>
      <c r="K327" s="212"/>
      <c r="L327" s="217"/>
      <c r="M327" s="218"/>
      <c r="N327" s="219"/>
      <c r="O327" s="219"/>
      <c r="P327" s="219"/>
      <c r="Q327" s="219"/>
      <c r="R327" s="219"/>
      <c r="S327" s="219"/>
      <c r="T327" s="220"/>
      <c r="AT327" s="221" t="s">
        <v>158</v>
      </c>
      <c r="AU327" s="221" t="s">
        <v>156</v>
      </c>
      <c r="AV327" s="12" t="s">
        <v>155</v>
      </c>
      <c r="AW327" s="12" t="s">
        <v>160</v>
      </c>
      <c r="AX327" s="12" t="s">
        <v>25</v>
      </c>
      <c r="AY327" s="221" t="s">
        <v>147</v>
      </c>
    </row>
    <row r="328" spans="2:65" s="10" customFormat="1" ht="29.85" customHeight="1">
      <c r="B328" s="170"/>
      <c r="C328" s="171"/>
      <c r="D328" s="184" t="s">
        <v>80</v>
      </c>
      <c r="E328" s="185" t="s">
        <v>676</v>
      </c>
      <c r="F328" s="185" t="s">
        <v>677</v>
      </c>
      <c r="G328" s="171"/>
      <c r="H328" s="171"/>
      <c r="I328" s="174"/>
      <c r="J328" s="186">
        <f>BK328</f>
        <v>0</v>
      </c>
      <c r="K328" s="171"/>
      <c r="L328" s="176"/>
      <c r="M328" s="177"/>
      <c r="N328" s="178"/>
      <c r="O328" s="178"/>
      <c r="P328" s="179">
        <f>SUM(P329:P331)</f>
        <v>0</v>
      </c>
      <c r="Q328" s="178"/>
      <c r="R328" s="179">
        <f>SUM(R329:R331)</f>
        <v>0</v>
      </c>
      <c r="S328" s="178"/>
      <c r="T328" s="180">
        <f>SUM(T329:T331)</f>
        <v>0</v>
      </c>
      <c r="AR328" s="181" t="s">
        <v>156</v>
      </c>
      <c r="AT328" s="182" t="s">
        <v>80</v>
      </c>
      <c r="AU328" s="182" t="s">
        <v>25</v>
      </c>
      <c r="AY328" s="181" t="s">
        <v>147</v>
      </c>
      <c r="BK328" s="183">
        <f>SUM(BK329:BK331)</f>
        <v>0</v>
      </c>
    </row>
    <row r="329" spans="2:65" s="1" customFormat="1" ht="22.5" customHeight="1">
      <c r="B329" s="39"/>
      <c r="C329" s="187" t="s">
        <v>678</v>
      </c>
      <c r="D329" s="187" t="s">
        <v>430</v>
      </c>
      <c r="E329" s="188" t="s">
        <v>679</v>
      </c>
      <c r="F329" s="189" t="s">
        <v>680</v>
      </c>
      <c r="G329" s="190" t="s">
        <v>153</v>
      </c>
      <c r="H329" s="191">
        <v>102.8</v>
      </c>
      <c r="I329" s="192"/>
      <c r="J329" s="193">
        <f>ROUND(I329*H329,2)</f>
        <v>0</v>
      </c>
      <c r="K329" s="189" t="s">
        <v>434</v>
      </c>
      <c r="L329" s="59"/>
      <c r="M329" s="194" t="s">
        <v>79</v>
      </c>
      <c r="N329" s="195" t="s">
        <v>52</v>
      </c>
      <c r="O329" s="40"/>
      <c r="P329" s="196">
        <f>O329*H329</f>
        <v>0</v>
      </c>
      <c r="Q329" s="196">
        <v>0</v>
      </c>
      <c r="R329" s="196">
        <f>Q329*H329</f>
        <v>0</v>
      </c>
      <c r="S329" s="196">
        <v>0</v>
      </c>
      <c r="T329" s="197">
        <f>S329*H329</f>
        <v>0</v>
      </c>
      <c r="AR329" s="22" t="s">
        <v>232</v>
      </c>
      <c r="AT329" s="22" t="s">
        <v>150</v>
      </c>
      <c r="AU329" s="22" t="s">
        <v>156</v>
      </c>
      <c r="AY329" s="22" t="s">
        <v>147</v>
      </c>
      <c r="BE329" s="198">
        <f>IF(N329="základní",J329,0)</f>
        <v>0</v>
      </c>
      <c r="BF329" s="198">
        <f>IF(N329="snížená",J329,0)</f>
        <v>0</v>
      </c>
      <c r="BG329" s="198">
        <f>IF(N329="zákl. přenesená",J329,0)</f>
        <v>0</v>
      </c>
      <c r="BH329" s="198">
        <f>IF(N329="sníž. přenesená",J329,0)</f>
        <v>0</v>
      </c>
      <c r="BI329" s="198">
        <f>IF(N329="nulová",J329,0)</f>
        <v>0</v>
      </c>
      <c r="BJ329" s="22" t="s">
        <v>156</v>
      </c>
      <c r="BK329" s="198">
        <f>ROUND(I329*H329,2)</f>
        <v>0</v>
      </c>
      <c r="BL329" s="22" t="s">
        <v>232</v>
      </c>
      <c r="BM329" s="22" t="s">
        <v>681</v>
      </c>
    </row>
    <row r="330" spans="2:65" s="11" customFormat="1" ht="13.5">
      <c r="B330" s="199"/>
      <c r="C330" s="200"/>
      <c r="D330" s="201" t="s">
        <v>158</v>
      </c>
      <c r="E330" s="202" t="s">
        <v>79</v>
      </c>
      <c r="F330" s="203" t="s">
        <v>682</v>
      </c>
      <c r="G330" s="200"/>
      <c r="H330" s="204">
        <v>102.8</v>
      </c>
      <c r="I330" s="205"/>
      <c r="J330" s="200"/>
      <c r="K330" s="200"/>
      <c r="L330" s="206"/>
      <c r="M330" s="207"/>
      <c r="N330" s="208"/>
      <c r="O330" s="208"/>
      <c r="P330" s="208"/>
      <c r="Q330" s="208"/>
      <c r="R330" s="208"/>
      <c r="S330" s="208"/>
      <c r="T330" s="209"/>
      <c r="AT330" s="210" t="s">
        <v>158</v>
      </c>
      <c r="AU330" s="210" t="s">
        <v>156</v>
      </c>
      <c r="AV330" s="11" t="s">
        <v>156</v>
      </c>
      <c r="AW330" s="11" t="s">
        <v>160</v>
      </c>
      <c r="AX330" s="11" t="s">
        <v>81</v>
      </c>
      <c r="AY330" s="210" t="s">
        <v>147</v>
      </c>
    </row>
    <row r="331" spans="2:65" s="12" customFormat="1" ht="13.5">
      <c r="B331" s="211"/>
      <c r="C331" s="212"/>
      <c r="D331" s="201" t="s">
        <v>158</v>
      </c>
      <c r="E331" s="213" t="s">
        <v>79</v>
      </c>
      <c r="F331" s="214" t="s">
        <v>161</v>
      </c>
      <c r="G331" s="212"/>
      <c r="H331" s="215">
        <v>102.8</v>
      </c>
      <c r="I331" s="216"/>
      <c r="J331" s="212"/>
      <c r="K331" s="212"/>
      <c r="L331" s="217"/>
      <c r="M331" s="218"/>
      <c r="N331" s="219"/>
      <c r="O331" s="219"/>
      <c r="P331" s="219"/>
      <c r="Q331" s="219"/>
      <c r="R331" s="219"/>
      <c r="S331" s="219"/>
      <c r="T331" s="220"/>
      <c r="AT331" s="221" t="s">
        <v>158</v>
      </c>
      <c r="AU331" s="221" t="s">
        <v>156</v>
      </c>
      <c r="AV331" s="12" t="s">
        <v>155</v>
      </c>
      <c r="AW331" s="12" t="s">
        <v>160</v>
      </c>
      <c r="AX331" s="12" t="s">
        <v>25</v>
      </c>
      <c r="AY331" s="221" t="s">
        <v>147</v>
      </c>
    </row>
    <row r="332" spans="2:65" s="10" customFormat="1" ht="29.85" customHeight="1">
      <c r="B332" s="170"/>
      <c r="C332" s="171"/>
      <c r="D332" s="184" t="s">
        <v>80</v>
      </c>
      <c r="E332" s="185" t="s">
        <v>683</v>
      </c>
      <c r="F332" s="185" t="s">
        <v>684</v>
      </c>
      <c r="G332" s="171"/>
      <c r="H332" s="171"/>
      <c r="I332" s="174"/>
      <c r="J332" s="186">
        <f>BK332</f>
        <v>0</v>
      </c>
      <c r="K332" s="171"/>
      <c r="L332" s="176"/>
      <c r="M332" s="177"/>
      <c r="N332" s="178"/>
      <c r="O332" s="178"/>
      <c r="P332" s="179">
        <f>SUM(P333:P335)</f>
        <v>0</v>
      </c>
      <c r="Q332" s="178"/>
      <c r="R332" s="179">
        <f>SUM(R333:R335)</f>
        <v>0</v>
      </c>
      <c r="S332" s="178"/>
      <c r="T332" s="180">
        <f>SUM(T333:T335)</f>
        <v>0</v>
      </c>
      <c r="AR332" s="181" t="s">
        <v>156</v>
      </c>
      <c r="AT332" s="182" t="s">
        <v>80</v>
      </c>
      <c r="AU332" s="182" t="s">
        <v>25</v>
      </c>
      <c r="AY332" s="181" t="s">
        <v>147</v>
      </c>
      <c r="BK332" s="183">
        <f>SUM(BK333:BK335)</f>
        <v>0</v>
      </c>
    </row>
    <row r="333" spans="2:65" s="1" customFormat="1" ht="22.5" customHeight="1">
      <c r="B333" s="39"/>
      <c r="C333" s="187" t="s">
        <v>685</v>
      </c>
      <c r="D333" s="187" t="s">
        <v>430</v>
      </c>
      <c r="E333" s="188" t="s">
        <v>686</v>
      </c>
      <c r="F333" s="189" t="s">
        <v>687</v>
      </c>
      <c r="G333" s="190" t="s">
        <v>153</v>
      </c>
      <c r="H333" s="191">
        <v>54.78</v>
      </c>
      <c r="I333" s="192"/>
      <c r="J333" s="193">
        <f>ROUND(I333*H333,2)</f>
        <v>0</v>
      </c>
      <c r="K333" s="189" t="s">
        <v>434</v>
      </c>
      <c r="L333" s="59"/>
      <c r="M333" s="194" t="s">
        <v>79</v>
      </c>
      <c r="N333" s="195" t="s">
        <v>52</v>
      </c>
      <c r="O333" s="40"/>
      <c r="P333" s="196">
        <f>O333*H333</f>
        <v>0</v>
      </c>
      <c r="Q333" s="196">
        <v>0</v>
      </c>
      <c r="R333" s="196">
        <f>Q333*H333</f>
        <v>0</v>
      </c>
      <c r="S333" s="196">
        <v>0</v>
      </c>
      <c r="T333" s="197">
        <f>S333*H333</f>
        <v>0</v>
      </c>
      <c r="AR333" s="22" t="s">
        <v>232</v>
      </c>
      <c r="AT333" s="22" t="s">
        <v>150</v>
      </c>
      <c r="AU333" s="22" t="s">
        <v>156</v>
      </c>
      <c r="AY333" s="22" t="s">
        <v>147</v>
      </c>
      <c r="BE333" s="198">
        <f>IF(N333="základní",J333,0)</f>
        <v>0</v>
      </c>
      <c r="BF333" s="198">
        <f>IF(N333="snížená",J333,0)</f>
        <v>0</v>
      </c>
      <c r="BG333" s="198">
        <f>IF(N333="zákl. přenesená",J333,0)</f>
        <v>0</v>
      </c>
      <c r="BH333" s="198">
        <f>IF(N333="sníž. přenesená",J333,0)</f>
        <v>0</v>
      </c>
      <c r="BI333" s="198">
        <f>IF(N333="nulová",J333,0)</f>
        <v>0</v>
      </c>
      <c r="BJ333" s="22" t="s">
        <v>156</v>
      </c>
      <c r="BK333" s="198">
        <f>ROUND(I333*H333,2)</f>
        <v>0</v>
      </c>
      <c r="BL333" s="22" t="s">
        <v>232</v>
      </c>
      <c r="BM333" s="22" t="s">
        <v>688</v>
      </c>
    </row>
    <row r="334" spans="2:65" s="11" customFormat="1" ht="13.5">
      <c r="B334" s="199"/>
      <c r="C334" s="200"/>
      <c r="D334" s="201" t="s">
        <v>158</v>
      </c>
      <c r="E334" s="202" t="s">
        <v>79</v>
      </c>
      <c r="F334" s="203" t="s">
        <v>689</v>
      </c>
      <c r="G334" s="200"/>
      <c r="H334" s="204">
        <v>54.78</v>
      </c>
      <c r="I334" s="205"/>
      <c r="J334" s="200"/>
      <c r="K334" s="200"/>
      <c r="L334" s="206"/>
      <c r="M334" s="207"/>
      <c r="N334" s="208"/>
      <c r="O334" s="208"/>
      <c r="P334" s="208"/>
      <c r="Q334" s="208"/>
      <c r="R334" s="208"/>
      <c r="S334" s="208"/>
      <c r="T334" s="209"/>
      <c r="AT334" s="210" t="s">
        <v>158</v>
      </c>
      <c r="AU334" s="210" t="s">
        <v>156</v>
      </c>
      <c r="AV334" s="11" t="s">
        <v>156</v>
      </c>
      <c r="AW334" s="11" t="s">
        <v>160</v>
      </c>
      <c r="AX334" s="11" t="s">
        <v>81</v>
      </c>
      <c r="AY334" s="210" t="s">
        <v>147</v>
      </c>
    </row>
    <row r="335" spans="2:65" s="12" customFormat="1" ht="13.5">
      <c r="B335" s="211"/>
      <c r="C335" s="212"/>
      <c r="D335" s="201" t="s">
        <v>158</v>
      </c>
      <c r="E335" s="213" t="s">
        <v>79</v>
      </c>
      <c r="F335" s="214" t="s">
        <v>161</v>
      </c>
      <c r="G335" s="212"/>
      <c r="H335" s="215">
        <v>54.78</v>
      </c>
      <c r="I335" s="216"/>
      <c r="J335" s="212"/>
      <c r="K335" s="212"/>
      <c r="L335" s="217"/>
      <c r="M335" s="218"/>
      <c r="N335" s="219"/>
      <c r="O335" s="219"/>
      <c r="P335" s="219"/>
      <c r="Q335" s="219"/>
      <c r="R335" s="219"/>
      <c r="S335" s="219"/>
      <c r="T335" s="220"/>
      <c r="AT335" s="221" t="s">
        <v>158</v>
      </c>
      <c r="AU335" s="221" t="s">
        <v>156</v>
      </c>
      <c r="AV335" s="12" t="s">
        <v>155</v>
      </c>
      <c r="AW335" s="12" t="s">
        <v>160</v>
      </c>
      <c r="AX335" s="12" t="s">
        <v>25</v>
      </c>
      <c r="AY335" s="221" t="s">
        <v>147</v>
      </c>
    </row>
    <row r="336" spans="2:65" s="10" customFormat="1" ht="29.85" customHeight="1">
      <c r="B336" s="170"/>
      <c r="C336" s="171"/>
      <c r="D336" s="184" t="s">
        <v>80</v>
      </c>
      <c r="E336" s="185" t="s">
        <v>690</v>
      </c>
      <c r="F336" s="185" t="s">
        <v>691</v>
      </c>
      <c r="G336" s="171"/>
      <c r="H336" s="171"/>
      <c r="I336" s="174"/>
      <c r="J336" s="186">
        <f>BK336</f>
        <v>0</v>
      </c>
      <c r="K336" s="171"/>
      <c r="L336" s="176"/>
      <c r="M336" s="177"/>
      <c r="N336" s="178"/>
      <c r="O336" s="178"/>
      <c r="P336" s="179">
        <f>SUM(P337:P340)</f>
        <v>0</v>
      </c>
      <c r="Q336" s="178"/>
      <c r="R336" s="179">
        <f>SUM(R337:R340)</f>
        <v>0.32117834000000001</v>
      </c>
      <c r="S336" s="178"/>
      <c r="T336" s="180">
        <f>SUM(T337:T340)</f>
        <v>0</v>
      </c>
      <c r="AR336" s="181" t="s">
        <v>156</v>
      </c>
      <c r="AT336" s="182" t="s">
        <v>80</v>
      </c>
      <c r="AU336" s="182" t="s">
        <v>25</v>
      </c>
      <c r="AY336" s="181" t="s">
        <v>147</v>
      </c>
      <c r="BK336" s="183">
        <f>SUM(BK337:BK340)</f>
        <v>0</v>
      </c>
    </row>
    <row r="337" spans="2:65" s="1" customFormat="1" ht="22.5" customHeight="1">
      <c r="B337" s="39"/>
      <c r="C337" s="187" t="s">
        <v>692</v>
      </c>
      <c r="D337" s="187" t="s">
        <v>150</v>
      </c>
      <c r="E337" s="188" t="s">
        <v>693</v>
      </c>
      <c r="F337" s="189" t="s">
        <v>694</v>
      </c>
      <c r="G337" s="190" t="s">
        <v>153</v>
      </c>
      <c r="H337" s="191">
        <v>655.46600000000001</v>
      </c>
      <c r="I337" s="192"/>
      <c r="J337" s="193">
        <f>ROUND(I337*H337,2)</f>
        <v>0</v>
      </c>
      <c r="K337" s="189" t="s">
        <v>154</v>
      </c>
      <c r="L337" s="59"/>
      <c r="M337" s="194" t="s">
        <v>79</v>
      </c>
      <c r="N337" s="195" t="s">
        <v>52</v>
      </c>
      <c r="O337" s="40"/>
      <c r="P337" s="196">
        <f>O337*H337</f>
        <v>0</v>
      </c>
      <c r="Q337" s="196">
        <v>2.0000000000000001E-4</v>
      </c>
      <c r="R337" s="196">
        <f>Q337*H337</f>
        <v>0.13109320000000002</v>
      </c>
      <c r="S337" s="196">
        <v>0</v>
      </c>
      <c r="T337" s="197">
        <f>S337*H337</f>
        <v>0</v>
      </c>
      <c r="AR337" s="22" t="s">
        <v>232</v>
      </c>
      <c r="AT337" s="22" t="s">
        <v>150</v>
      </c>
      <c r="AU337" s="22" t="s">
        <v>156</v>
      </c>
      <c r="AY337" s="22" t="s">
        <v>147</v>
      </c>
      <c r="BE337" s="198">
        <f>IF(N337="základní",J337,0)</f>
        <v>0</v>
      </c>
      <c r="BF337" s="198">
        <f>IF(N337="snížená",J337,0)</f>
        <v>0</v>
      </c>
      <c r="BG337" s="198">
        <f>IF(N337="zákl. přenesená",J337,0)</f>
        <v>0</v>
      </c>
      <c r="BH337" s="198">
        <f>IF(N337="sníž. přenesená",J337,0)</f>
        <v>0</v>
      </c>
      <c r="BI337" s="198">
        <f>IF(N337="nulová",J337,0)</f>
        <v>0</v>
      </c>
      <c r="BJ337" s="22" t="s">
        <v>156</v>
      </c>
      <c r="BK337" s="198">
        <f>ROUND(I337*H337,2)</f>
        <v>0</v>
      </c>
      <c r="BL337" s="22" t="s">
        <v>232</v>
      </c>
      <c r="BM337" s="22" t="s">
        <v>695</v>
      </c>
    </row>
    <row r="338" spans="2:65" s="11" customFormat="1" ht="13.5">
      <c r="B338" s="199"/>
      <c r="C338" s="200"/>
      <c r="D338" s="201" t="s">
        <v>158</v>
      </c>
      <c r="E338" s="202" t="s">
        <v>79</v>
      </c>
      <c r="F338" s="203" t="s">
        <v>696</v>
      </c>
      <c r="G338" s="200"/>
      <c r="H338" s="204">
        <v>655.46600000000001</v>
      </c>
      <c r="I338" s="205"/>
      <c r="J338" s="200"/>
      <c r="K338" s="200"/>
      <c r="L338" s="206"/>
      <c r="M338" s="207"/>
      <c r="N338" s="208"/>
      <c r="O338" s="208"/>
      <c r="P338" s="208"/>
      <c r="Q338" s="208"/>
      <c r="R338" s="208"/>
      <c r="S338" s="208"/>
      <c r="T338" s="209"/>
      <c r="AT338" s="210" t="s">
        <v>158</v>
      </c>
      <c r="AU338" s="210" t="s">
        <v>156</v>
      </c>
      <c r="AV338" s="11" t="s">
        <v>156</v>
      </c>
      <c r="AW338" s="11" t="s">
        <v>160</v>
      </c>
      <c r="AX338" s="11" t="s">
        <v>81</v>
      </c>
      <c r="AY338" s="210" t="s">
        <v>147</v>
      </c>
    </row>
    <row r="339" spans="2:65" s="12" customFormat="1" ht="13.5">
      <c r="B339" s="211"/>
      <c r="C339" s="212"/>
      <c r="D339" s="222" t="s">
        <v>158</v>
      </c>
      <c r="E339" s="223" t="s">
        <v>79</v>
      </c>
      <c r="F339" s="224" t="s">
        <v>161</v>
      </c>
      <c r="G339" s="212"/>
      <c r="H339" s="225">
        <v>655.46600000000001</v>
      </c>
      <c r="I339" s="216"/>
      <c r="J339" s="212"/>
      <c r="K339" s="212"/>
      <c r="L339" s="217"/>
      <c r="M339" s="218"/>
      <c r="N339" s="219"/>
      <c r="O339" s="219"/>
      <c r="P339" s="219"/>
      <c r="Q339" s="219"/>
      <c r="R339" s="219"/>
      <c r="S339" s="219"/>
      <c r="T339" s="220"/>
      <c r="AT339" s="221" t="s">
        <v>158</v>
      </c>
      <c r="AU339" s="221" t="s">
        <v>156</v>
      </c>
      <c r="AV339" s="12" t="s">
        <v>155</v>
      </c>
      <c r="AW339" s="12" t="s">
        <v>160</v>
      </c>
      <c r="AX339" s="12" t="s">
        <v>25</v>
      </c>
      <c r="AY339" s="221" t="s">
        <v>147</v>
      </c>
    </row>
    <row r="340" spans="2:65" s="1" customFormat="1" ht="31.5" customHeight="1">
      <c r="B340" s="39"/>
      <c r="C340" s="187" t="s">
        <v>697</v>
      </c>
      <c r="D340" s="187" t="s">
        <v>150</v>
      </c>
      <c r="E340" s="188" t="s">
        <v>698</v>
      </c>
      <c r="F340" s="189" t="s">
        <v>699</v>
      </c>
      <c r="G340" s="190" t="s">
        <v>153</v>
      </c>
      <c r="H340" s="191">
        <v>655.46600000000001</v>
      </c>
      <c r="I340" s="192"/>
      <c r="J340" s="193">
        <f>ROUND(I340*H340,2)</f>
        <v>0</v>
      </c>
      <c r="K340" s="189" t="s">
        <v>154</v>
      </c>
      <c r="L340" s="59"/>
      <c r="M340" s="194" t="s">
        <v>79</v>
      </c>
      <c r="N340" s="195" t="s">
        <v>52</v>
      </c>
      <c r="O340" s="40"/>
      <c r="P340" s="196">
        <f>O340*H340</f>
        <v>0</v>
      </c>
      <c r="Q340" s="196">
        <v>2.9E-4</v>
      </c>
      <c r="R340" s="196">
        <f>Q340*H340</f>
        <v>0.19008514000000001</v>
      </c>
      <c r="S340" s="196">
        <v>0</v>
      </c>
      <c r="T340" s="197">
        <f>S340*H340</f>
        <v>0</v>
      </c>
      <c r="AR340" s="22" t="s">
        <v>232</v>
      </c>
      <c r="AT340" s="22" t="s">
        <v>150</v>
      </c>
      <c r="AU340" s="22" t="s">
        <v>156</v>
      </c>
      <c r="AY340" s="22" t="s">
        <v>147</v>
      </c>
      <c r="BE340" s="198">
        <f>IF(N340="základní",J340,0)</f>
        <v>0</v>
      </c>
      <c r="BF340" s="198">
        <f>IF(N340="snížená",J340,0)</f>
        <v>0</v>
      </c>
      <c r="BG340" s="198">
        <f>IF(N340="zákl. přenesená",J340,0)</f>
        <v>0</v>
      </c>
      <c r="BH340" s="198">
        <f>IF(N340="sníž. přenesená",J340,0)</f>
        <v>0</v>
      </c>
      <c r="BI340" s="198">
        <f>IF(N340="nulová",J340,0)</f>
        <v>0</v>
      </c>
      <c r="BJ340" s="22" t="s">
        <v>156</v>
      </c>
      <c r="BK340" s="198">
        <f>ROUND(I340*H340,2)</f>
        <v>0</v>
      </c>
      <c r="BL340" s="22" t="s">
        <v>232</v>
      </c>
      <c r="BM340" s="22" t="s">
        <v>700</v>
      </c>
    </row>
    <row r="341" spans="2:65" s="10" customFormat="1" ht="37.35" customHeight="1">
      <c r="B341" s="170"/>
      <c r="C341" s="171"/>
      <c r="D341" s="184" t="s">
        <v>80</v>
      </c>
      <c r="E341" s="241" t="s">
        <v>701</v>
      </c>
      <c r="F341" s="241" t="s">
        <v>702</v>
      </c>
      <c r="G341" s="171"/>
      <c r="H341" s="171"/>
      <c r="I341" s="174"/>
      <c r="J341" s="242">
        <f>BK341</f>
        <v>0</v>
      </c>
      <c r="K341" s="171"/>
      <c r="L341" s="176"/>
      <c r="M341" s="177"/>
      <c r="N341" s="178"/>
      <c r="O341" s="178"/>
      <c r="P341" s="179">
        <f>SUM(P342:P345)</f>
        <v>0</v>
      </c>
      <c r="Q341" s="178"/>
      <c r="R341" s="179">
        <f>SUM(R342:R345)</f>
        <v>0</v>
      </c>
      <c r="S341" s="178"/>
      <c r="T341" s="180">
        <f>SUM(T342:T345)</f>
        <v>0</v>
      </c>
      <c r="AR341" s="181" t="s">
        <v>155</v>
      </c>
      <c r="AT341" s="182" t="s">
        <v>80</v>
      </c>
      <c r="AU341" s="182" t="s">
        <v>81</v>
      </c>
      <c r="AY341" s="181" t="s">
        <v>147</v>
      </c>
      <c r="BK341" s="183">
        <f>SUM(BK342:BK345)</f>
        <v>0</v>
      </c>
    </row>
    <row r="342" spans="2:65" s="1" customFormat="1" ht="22.5" customHeight="1">
      <c r="B342" s="39"/>
      <c r="C342" s="187" t="s">
        <v>703</v>
      </c>
      <c r="D342" s="187" t="s">
        <v>150</v>
      </c>
      <c r="E342" s="188" t="s">
        <v>704</v>
      </c>
      <c r="F342" s="189" t="s">
        <v>705</v>
      </c>
      <c r="G342" s="190" t="s">
        <v>706</v>
      </c>
      <c r="H342" s="191">
        <v>72</v>
      </c>
      <c r="I342" s="192"/>
      <c r="J342" s="193">
        <f>ROUND(I342*H342,2)</f>
        <v>0</v>
      </c>
      <c r="K342" s="189" t="s">
        <v>154</v>
      </c>
      <c r="L342" s="59"/>
      <c r="M342" s="194" t="s">
        <v>79</v>
      </c>
      <c r="N342" s="195" t="s">
        <v>52</v>
      </c>
      <c r="O342" s="40"/>
      <c r="P342" s="196">
        <f>O342*H342</f>
        <v>0</v>
      </c>
      <c r="Q342" s="196">
        <v>0</v>
      </c>
      <c r="R342" s="196">
        <f>Q342*H342</f>
        <v>0</v>
      </c>
      <c r="S342" s="196">
        <v>0</v>
      </c>
      <c r="T342" s="197">
        <f>S342*H342</f>
        <v>0</v>
      </c>
      <c r="AR342" s="22" t="s">
        <v>707</v>
      </c>
      <c r="AT342" s="22" t="s">
        <v>150</v>
      </c>
      <c r="AU342" s="22" t="s">
        <v>25</v>
      </c>
      <c r="AY342" s="22" t="s">
        <v>147</v>
      </c>
      <c r="BE342" s="198">
        <f>IF(N342="základní",J342,0)</f>
        <v>0</v>
      </c>
      <c r="BF342" s="198">
        <f>IF(N342="snížená",J342,0)</f>
        <v>0</v>
      </c>
      <c r="BG342" s="198">
        <f>IF(N342="zákl. přenesená",J342,0)</f>
        <v>0</v>
      </c>
      <c r="BH342" s="198">
        <f>IF(N342="sníž. přenesená",J342,0)</f>
        <v>0</v>
      </c>
      <c r="BI342" s="198">
        <f>IF(N342="nulová",J342,0)</f>
        <v>0</v>
      </c>
      <c r="BJ342" s="22" t="s">
        <v>156</v>
      </c>
      <c r="BK342" s="198">
        <f>ROUND(I342*H342,2)</f>
        <v>0</v>
      </c>
      <c r="BL342" s="22" t="s">
        <v>707</v>
      </c>
      <c r="BM342" s="22" t="s">
        <v>708</v>
      </c>
    </row>
    <row r="343" spans="2:65" s="1" customFormat="1" ht="27">
      <c r="B343" s="39"/>
      <c r="C343" s="61"/>
      <c r="D343" s="222" t="s">
        <v>200</v>
      </c>
      <c r="E343" s="61"/>
      <c r="F343" s="240" t="s">
        <v>709</v>
      </c>
      <c r="G343" s="61"/>
      <c r="H343" s="61"/>
      <c r="I343" s="157"/>
      <c r="J343" s="61"/>
      <c r="K343" s="61"/>
      <c r="L343" s="59"/>
      <c r="M343" s="237"/>
      <c r="N343" s="40"/>
      <c r="O343" s="40"/>
      <c r="P343" s="40"/>
      <c r="Q343" s="40"/>
      <c r="R343" s="40"/>
      <c r="S343" s="40"/>
      <c r="T343" s="76"/>
      <c r="AT343" s="22" t="s">
        <v>200</v>
      </c>
      <c r="AU343" s="22" t="s">
        <v>25</v>
      </c>
    </row>
    <row r="344" spans="2:65" s="1" customFormat="1" ht="31.5" customHeight="1">
      <c r="B344" s="39"/>
      <c r="C344" s="187" t="s">
        <v>710</v>
      </c>
      <c r="D344" s="187" t="s">
        <v>150</v>
      </c>
      <c r="E344" s="188" t="s">
        <v>711</v>
      </c>
      <c r="F344" s="189" t="s">
        <v>712</v>
      </c>
      <c r="G344" s="190" t="s">
        <v>706</v>
      </c>
      <c r="H344" s="191">
        <v>8</v>
      </c>
      <c r="I344" s="192"/>
      <c r="J344" s="193">
        <f>ROUND(I344*H344,2)</f>
        <v>0</v>
      </c>
      <c r="K344" s="189" t="s">
        <v>154</v>
      </c>
      <c r="L344" s="59"/>
      <c r="M344" s="194" t="s">
        <v>79</v>
      </c>
      <c r="N344" s="195" t="s">
        <v>52</v>
      </c>
      <c r="O344" s="40"/>
      <c r="P344" s="196">
        <f>O344*H344</f>
        <v>0</v>
      </c>
      <c r="Q344" s="196">
        <v>0</v>
      </c>
      <c r="R344" s="196">
        <f>Q344*H344</f>
        <v>0</v>
      </c>
      <c r="S344" s="196">
        <v>0</v>
      </c>
      <c r="T344" s="197">
        <f>S344*H344</f>
        <v>0</v>
      </c>
      <c r="AR344" s="22" t="s">
        <v>707</v>
      </c>
      <c r="AT344" s="22" t="s">
        <v>150</v>
      </c>
      <c r="AU344" s="22" t="s">
        <v>25</v>
      </c>
      <c r="AY344" s="22" t="s">
        <v>147</v>
      </c>
      <c r="BE344" s="198">
        <f>IF(N344="základní",J344,0)</f>
        <v>0</v>
      </c>
      <c r="BF344" s="198">
        <f>IF(N344="snížená",J344,0)</f>
        <v>0</v>
      </c>
      <c r="BG344" s="198">
        <f>IF(N344="zákl. přenesená",J344,0)</f>
        <v>0</v>
      </c>
      <c r="BH344" s="198">
        <f>IF(N344="sníž. přenesená",J344,0)</f>
        <v>0</v>
      </c>
      <c r="BI344" s="198">
        <f>IF(N344="nulová",J344,0)</f>
        <v>0</v>
      </c>
      <c r="BJ344" s="22" t="s">
        <v>156</v>
      </c>
      <c r="BK344" s="198">
        <f>ROUND(I344*H344,2)</f>
        <v>0</v>
      </c>
      <c r="BL344" s="22" t="s">
        <v>707</v>
      </c>
      <c r="BM344" s="22" t="s">
        <v>713</v>
      </c>
    </row>
    <row r="345" spans="2:65" s="1" customFormat="1" ht="27">
      <c r="B345" s="39"/>
      <c r="C345" s="61"/>
      <c r="D345" s="201" t="s">
        <v>200</v>
      </c>
      <c r="E345" s="61"/>
      <c r="F345" s="236" t="s">
        <v>714</v>
      </c>
      <c r="G345" s="61"/>
      <c r="H345" s="61"/>
      <c r="I345" s="157"/>
      <c r="J345" s="61"/>
      <c r="K345" s="61"/>
      <c r="L345" s="59"/>
      <c r="M345" s="237"/>
      <c r="N345" s="40"/>
      <c r="O345" s="40"/>
      <c r="P345" s="40"/>
      <c r="Q345" s="40"/>
      <c r="R345" s="40"/>
      <c r="S345" s="40"/>
      <c r="T345" s="76"/>
      <c r="AT345" s="22" t="s">
        <v>200</v>
      </c>
      <c r="AU345" s="22" t="s">
        <v>25</v>
      </c>
    </row>
    <row r="346" spans="2:65" s="10" customFormat="1" ht="37.35" customHeight="1">
      <c r="B346" s="170"/>
      <c r="C346" s="171"/>
      <c r="D346" s="172" t="s">
        <v>80</v>
      </c>
      <c r="E346" s="173" t="s">
        <v>715</v>
      </c>
      <c r="F346" s="173" t="s">
        <v>716</v>
      </c>
      <c r="G346" s="171"/>
      <c r="H346" s="171"/>
      <c r="I346" s="174"/>
      <c r="J346" s="175">
        <f>BK346</f>
        <v>0</v>
      </c>
      <c r="K346" s="171"/>
      <c r="L346" s="176"/>
      <c r="M346" s="177"/>
      <c r="N346" s="178"/>
      <c r="O346" s="178"/>
      <c r="P346" s="179">
        <f>P347+P352+P356+P358</f>
        <v>0</v>
      </c>
      <c r="Q346" s="178"/>
      <c r="R346" s="179">
        <f>R347+R352+R356+R358</f>
        <v>0</v>
      </c>
      <c r="S346" s="178"/>
      <c r="T346" s="180">
        <f>T347+T352+T356+T358</f>
        <v>0</v>
      </c>
      <c r="AR346" s="181" t="s">
        <v>174</v>
      </c>
      <c r="AT346" s="182" t="s">
        <v>80</v>
      </c>
      <c r="AU346" s="182" t="s">
        <v>81</v>
      </c>
      <c r="AY346" s="181" t="s">
        <v>147</v>
      </c>
      <c r="BK346" s="183">
        <f>BK347+BK352+BK356+BK358</f>
        <v>0</v>
      </c>
    </row>
    <row r="347" spans="2:65" s="10" customFormat="1" ht="19.899999999999999" customHeight="1">
      <c r="B347" s="170"/>
      <c r="C347" s="171"/>
      <c r="D347" s="184" t="s">
        <v>80</v>
      </c>
      <c r="E347" s="185" t="s">
        <v>717</v>
      </c>
      <c r="F347" s="185" t="s">
        <v>718</v>
      </c>
      <c r="G347" s="171"/>
      <c r="H347" s="171"/>
      <c r="I347" s="174"/>
      <c r="J347" s="186">
        <f>BK347</f>
        <v>0</v>
      </c>
      <c r="K347" s="171"/>
      <c r="L347" s="176"/>
      <c r="M347" s="177"/>
      <c r="N347" s="178"/>
      <c r="O347" s="178"/>
      <c r="P347" s="179">
        <f>SUM(P348:P351)</f>
        <v>0</v>
      </c>
      <c r="Q347" s="178"/>
      <c r="R347" s="179">
        <f>SUM(R348:R351)</f>
        <v>0</v>
      </c>
      <c r="S347" s="178"/>
      <c r="T347" s="180">
        <f>SUM(T348:T351)</f>
        <v>0</v>
      </c>
      <c r="AR347" s="181" t="s">
        <v>174</v>
      </c>
      <c r="AT347" s="182" t="s">
        <v>80</v>
      </c>
      <c r="AU347" s="182" t="s">
        <v>25</v>
      </c>
      <c r="AY347" s="181" t="s">
        <v>147</v>
      </c>
      <c r="BK347" s="183">
        <f>SUM(BK348:BK351)</f>
        <v>0</v>
      </c>
    </row>
    <row r="348" spans="2:65" s="1" customFormat="1" ht="22.5" customHeight="1">
      <c r="B348" s="39"/>
      <c r="C348" s="187" t="s">
        <v>719</v>
      </c>
      <c r="D348" s="187" t="s">
        <v>150</v>
      </c>
      <c r="E348" s="188" t="s">
        <v>720</v>
      </c>
      <c r="F348" s="189" t="s">
        <v>721</v>
      </c>
      <c r="G348" s="190" t="s">
        <v>722</v>
      </c>
      <c r="H348" s="191">
        <v>1</v>
      </c>
      <c r="I348" s="192"/>
      <c r="J348" s="193">
        <f>ROUND(I348*H348,2)</f>
        <v>0</v>
      </c>
      <c r="K348" s="189" t="s">
        <v>154</v>
      </c>
      <c r="L348" s="59"/>
      <c r="M348" s="194" t="s">
        <v>79</v>
      </c>
      <c r="N348" s="195" t="s">
        <v>52</v>
      </c>
      <c r="O348" s="40"/>
      <c r="P348" s="196">
        <f>O348*H348</f>
        <v>0</v>
      </c>
      <c r="Q348" s="196">
        <v>0</v>
      </c>
      <c r="R348" s="196">
        <f>Q348*H348</f>
        <v>0</v>
      </c>
      <c r="S348" s="196">
        <v>0</v>
      </c>
      <c r="T348" s="197">
        <f>S348*H348</f>
        <v>0</v>
      </c>
      <c r="AR348" s="22" t="s">
        <v>723</v>
      </c>
      <c r="AT348" s="22" t="s">
        <v>150</v>
      </c>
      <c r="AU348" s="22" t="s">
        <v>156</v>
      </c>
      <c r="AY348" s="22" t="s">
        <v>147</v>
      </c>
      <c r="BE348" s="198">
        <f>IF(N348="základní",J348,0)</f>
        <v>0</v>
      </c>
      <c r="BF348" s="198">
        <f>IF(N348="snížená",J348,0)</f>
        <v>0</v>
      </c>
      <c r="BG348" s="198">
        <f>IF(N348="zákl. přenesená",J348,0)</f>
        <v>0</v>
      </c>
      <c r="BH348" s="198">
        <f>IF(N348="sníž. přenesená",J348,0)</f>
        <v>0</v>
      </c>
      <c r="BI348" s="198">
        <f>IF(N348="nulová",J348,0)</f>
        <v>0</v>
      </c>
      <c r="BJ348" s="22" t="s">
        <v>156</v>
      </c>
      <c r="BK348" s="198">
        <f>ROUND(I348*H348,2)</f>
        <v>0</v>
      </c>
      <c r="BL348" s="22" t="s">
        <v>723</v>
      </c>
      <c r="BM348" s="22" t="s">
        <v>724</v>
      </c>
    </row>
    <row r="349" spans="2:65" s="1" customFormat="1" ht="22.5" customHeight="1">
      <c r="B349" s="39"/>
      <c r="C349" s="187" t="s">
        <v>725</v>
      </c>
      <c r="D349" s="187" t="s">
        <v>150</v>
      </c>
      <c r="E349" s="188" t="s">
        <v>726</v>
      </c>
      <c r="F349" s="189" t="s">
        <v>727</v>
      </c>
      <c r="G349" s="190" t="s">
        <v>722</v>
      </c>
      <c r="H349" s="191">
        <v>1</v>
      </c>
      <c r="I349" s="192"/>
      <c r="J349" s="193">
        <f>ROUND(I349*H349,2)</f>
        <v>0</v>
      </c>
      <c r="K349" s="189" t="s">
        <v>154</v>
      </c>
      <c r="L349" s="59"/>
      <c r="M349" s="194" t="s">
        <v>79</v>
      </c>
      <c r="N349" s="195" t="s">
        <v>52</v>
      </c>
      <c r="O349" s="40"/>
      <c r="P349" s="196">
        <f>O349*H349</f>
        <v>0</v>
      </c>
      <c r="Q349" s="196">
        <v>0</v>
      </c>
      <c r="R349" s="196">
        <f>Q349*H349</f>
        <v>0</v>
      </c>
      <c r="S349" s="196">
        <v>0</v>
      </c>
      <c r="T349" s="197">
        <f>S349*H349</f>
        <v>0</v>
      </c>
      <c r="AR349" s="22" t="s">
        <v>723</v>
      </c>
      <c r="AT349" s="22" t="s">
        <v>150</v>
      </c>
      <c r="AU349" s="22" t="s">
        <v>156</v>
      </c>
      <c r="AY349" s="22" t="s">
        <v>147</v>
      </c>
      <c r="BE349" s="198">
        <f>IF(N349="základní",J349,0)</f>
        <v>0</v>
      </c>
      <c r="BF349" s="198">
        <f>IF(N349="snížená",J349,0)</f>
        <v>0</v>
      </c>
      <c r="BG349" s="198">
        <f>IF(N349="zákl. přenesená",J349,0)</f>
        <v>0</v>
      </c>
      <c r="BH349" s="198">
        <f>IF(N349="sníž. přenesená",J349,0)</f>
        <v>0</v>
      </c>
      <c r="BI349" s="198">
        <f>IF(N349="nulová",J349,0)</f>
        <v>0</v>
      </c>
      <c r="BJ349" s="22" t="s">
        <v>156</v>
      </c>
      <c r="BK349" s="198">
        <f>ROUND(I349*H349,2)</f>
        <v>0</v>
      </c>
      <c r="BL349" s="22" t="s">
        <v>723</v>
      </c>
      <c r="BM349" s="22" t="s">
        <v>728</v>
      </c>
    </row>
    <row r="350" spans="2:65" s="1" customFormat="1" ht="22.5" customHeight="1">
      <c r="B350" s="39"/>
      <c r="C350" s="187" t="s">
        <v>729</v>
      </c>
      <c r="D350" s="187" t="s">
        <v>150</v>
      </c>
      <c r="E350" s="188" t="s">
        <v>730</v>
      </c>
      <c r="F350" s="189" t="s">
        <v>731</v>
      </c>
      <c r="G350" s="190" t="s">
        <v>722</v>
      </c>
      <c r="H350" s="191">
        <v>1</v>
      </c>
      <c r="I350" s="192"/>
      <c r="J350" s="193">
        <f>ROUND(I350*H350,2)</f>
        <v>0</v>
      </c>
      <c r="K350" s="189" t="s">
        <v>154</v>
      </c>
      <c r="L350" s="59"/>
      <c r="M350" s="194" t="s">
        <v>79</v>
      </c>
      <c r="N350" s="195" t="s">
        <v>52</v>
      </c>
      <c r="O350" s="40"/>
      <c r="P350" s="196">
        <f>O350*H350</f>
        <v>0</v>
      </c>
      <c r="Q350" s="196">
        <v>0</v>
      </c>
      <c r="R350" s="196">
        <f>Q350*H350</f>
        <v>0</v>
      </c>
      <c r="S350" s="196">
        <v>0</v>
      </c>
      <c r="T350" s="197">
        <f>S350*H350</f>
        <v>0</v>
      </c>
      <c r="AR350" s="22" t="s">
        <v>723</v>
      </c>
      <c r="AT350" s="22" t="s">
        <v>150</v>
      </c>
      <c r="AU350" s="22" t="s">
        <v>156</v>
      </c>
      <c r="AY350" s="22" t="s">
        <v>147</v>
      </c>
      <c r="BE350" s="198">
        <f>IF(N350="základní",J350,0)</f>
        <v>0</v>
      </c>
      <c r="BF350" s="198">
        <f>IF(N350="snížená",J350,0)</f>
        <v>0</v>
      </c>
      <c r="BG350" s="198">
        <f>IF(N350="zákl. přenesená",J350,0)</f>
        <v>0</v>
      </c>
      <c r="BH350" s="198">
        <f>IF(N350="sníž. přenesená",J350,0)</f>
        <v>0</v>
      </c>
      <c r="BI350" s="198">
        <f>IF(N350="nulová",J350,0)</f>
        <v>0</v>
      </c>
      <c r="BJ350" s="22" t="s">
        <v>156</v>
      </c>
      <c r="BK350" s="198">
        <f>ROUND(I350*H350,2)</f>
        <v>0</v>
      </c>
      <c r="BL350" s="22" t="s">
        <v>723</v>
      </c>
      <c r="BM350" s="22" t="s">
        <v>732</v>
      </c>
    </row>
    <row r="351" spans="2:65" s="1" customFormat="1" ht="22.5" customHeight="1">
      <c r="B351" s="39"/>
      <c r="C351" s="187" t="s">
        <v>733</v>
      </c>
      <c r="D351" s="187" t="s">
        <v>150</v>
      </c>
      <c r="E351" s="188" t="s">
        <v>734</v>
      </c>
      <c r="F351" s="189" t="s">
        <v>735</v>
      </c>
      <c r="G351" s="190" t="s">
        <v>722</v>
      </c>
      <c r="H351" s="191">
        <v>1</v>
      </c>
      <c r="I351" s="192"/>
      <c r="J351" s="193">
        <f>ROUND(I351*H351,2)</f>
        <v>0</v>
      </c>
      <c r="K351" s="189" t="s">
        <v>154</v>
      </c>
      <c r="L351" s="59"/>
      <c r="M351" s="194" t="s">
        <v>79</v>
      </c>
      <c r="N351" s="195" t="s">
        <v>52</v>
      </c>
      <c r="O351" s="40"/>
      <c r="P351" s="196">
        <f>O351*H351</f>
        <v>0</v>
      </c>
      <c r="Q351" s="196">
        <v>0</v>
      </c>
      <c r="R351" s="196">
        <f>Q351*H351</f>
        <v>0</v>
      </c>
      <c r="S351" s="196">
        <v>0</v>
      </c>
      <c r="T351" s="197">
        <f>S351*H351</f>
        <v>0</v>
      </c>
      <c r="AR351" s="22" t="s">
        <v>723</v>
      </c>
      <c r="AT351" s="22" t="s">
        <v>150</v>
      </c>
      <c r="AU351" s="22" t="s">
        <v>156</v>
      </c>
      <c r="AY351" s="22" t="s">
        <v>147</v>
      </c>
      <c r="BE351" s="198">
        <f>IF(N351="základní",J351,0)</f>
        <v>0</v>
      </c>
      <c r="BF351" s="198">
        <f>IF(N351="snížená",J351,0)</f>
        <v>0</v>
      </c>
      <c r="BG351" s="198">
        <f>IF(N351="zákl. přenesená",J351,0)</f>
        <v>0</v>
      </c>
      <c r="BH351" s="198">
        <f>IF(N351="sníž. přenesená",J351,0)</f>
        <v>0</v>
      </c>
      <c r="BI351" s="198">
        <f>IF(N351="nulová",J351,0)</f>
        <v>0</v>
      </c>
      <c r="BJ351" s="22" t="s">
        <v>156</v>
      </c>
      <c r="BK351" s="198">
        <f>ROUND(I351*H351,2)</f>
        <v>0</v>
      </c>
      <c r="BL351" s="22" t="s">
        <v>723</v>
      </c>
      <c r="BM351" s="22" t="s">
        <v>736</v>
      </c>
    </row>
    <row r="352" spans="2:65" s="10" customFormat="1" ht="29.85" customHeight="1">
      <c r="B352" s="170"/>
      <c r="C352" s="171"/>
      <c r="D352" s="184" t="s">
        <v>80</v>
      </c>
      <c r="E352" s="185" t="s">
        <v>737</v>
      </c>
      <c r="F352" s="185" t="s">
        <v>738</v>
      </c>
      <c r="G352" s="171"/>
      <c r="H352" s="171"/>
      <c r="I352" s="174"/>
      <c r="J352" s="186">
        <f>BK352</f>
        <v>0</v>
      </c>
      <c r="K352" s="171"/>
      <c r="L352" s="176"/>
      <c r="M352" s="177"/>
      <c r="N352" s="178"/>
      <c r="O352" s="178"/>
      <c r="P352" s="179">
        <f>SUM(P353:P355)</f>
        <v>0</v>
      </c>
      <c r="Q352" s="178"/>
      <c r="R352" s="179">
        <f>SUM(R353:R355)</f>
        <v>0</v>
      </c>
      <c r="S352" s="178"/>
      <c r="T352" s="180">
        <f>SUM(T353:T355)</f>
        <v>0</v>
      </c>
      <c r="AR352" s="181" t="s">
        <v>174</v>
      </c>
      <c r="AT352" s="182" t="s">
        <v>80</v>
      </c>
      <c r="AU352" s="182" t="s">
        <v>25</v>
      </c>
      <c r="AY352" s="181" t="s">
        <v>147</v>
      </c>
      <c r="BK352" s="183">
        <f>SUM(BK353:BK355)</f>
        <v>0</v>
      </c>
    </row>
    <row r="353" spans="2:65" s="1" customFormat="1" ht="22.5" customHeight="1">
      <c r="B353" s="39"/>
      <c r="C353" s="187" t="s">
        <v>739</v>
      </c>
      <c r="D353" s="187" t="s">
        <v>150</v>
      </c>
      <c r="E353" s="188" t="s">
        <v>740</v>
      </c>
      <c r="F353" s="189" t="s">
        <v>741</v>
      </c>
      <c r="G353" s="190" t="s">
        <v>722</v>
      </c>
      <c r="H353" s="191">
        <v>1</v>
      </c>
      <c r="I353" s="192"/>
      <c r="J353" s="193">
        <f>ROUND(I353*H353,2)</f>
        <v>0</v>
      </c>
      <c r="K353" s="189" t="s">
        <v>154</v>
      </c>
      <c r="L353" s="59"/>
      <c r="M353" s="194" t="s">
        <v>79</v>
      </c>
      <c r="N353" s="195" t="s">
        <v>52</v>
      </c>
      <c r="O353" s="40"/>
      <c r="P353" s="196">
        <f>O353*H353</f>
        <v>0</v>
      </c>
      <c r="Q353" s="196">
        <v>0</v>
      </c>
      <c r="R353" s="196">
        <f>Q353*H353</f>
        <v>0</v>
      </c>
      <c r="S353" s="196">
        <v>0</v>
      </c>
      <c r="T353" s="197">
        <f>S353*H353</f>
        <v>0</v>
      </c>
      <c r="AR353" s="22" t="s">
        <v>723</v>
      </c>
      <c r="AT353" s="22" t="s">
        <v>150</v>
      </c>
      <c r="AU353" s="22" t="s">
        <v>156</v>
      </c>
      <c r="AY353" s="22" t="s">
        <v>147</v>
      </c>
      <c r="BE353" s="198">
        <f>IF(N353="základní",J353,0)</f>
        <v>0</v>
      </c>
      <c r="BF353" s="198">
        <f>IF(N353="snížená",J353,0)</f>
        <v>0</v>
      </c>
      <c r="BG353" s="198">
        <f>IF(N353="zákl. přenesená",J353,0)</f>
        <v>0</v>
      </c>
      <c r="BH353" s="198">
        <f>IF(N353="sníž. přenesená",J353,0)</f>
        <v>0</v>
      </c>
      <c r="BI353" s="198">
        <f>IF(N353="nulová",J353,0)</f>
        <v>0</v>
      </c>
      <c r="BJ353" s="22" t="s">
        <v>156</v>
      </c>
      <c r="BK353" s="198">
        <f>ROUND(I353*H353,2)</f>
        <v>0</v>
      </c>
      <c r="BL353" s="22" t="s">
        <v>723</v>
      </c>
      <c r="BM353" s="22" t="s">
        <v>742</v>
      </c>
    </row>
    <row r="354" spans="2:65" s="1" customFormat="1" ht="22.5" customHeight="1">
      <c r="B354" s="39"/>
      <c r="C354" s="187" t="s">
        <v>743</v>
      </c>
      <c r="D354" s="187" t="s">
        <v>150</v>
      </c>
      <c r="E354" s="188" t="s">
        <v>744</v>
      </c>
      <c r="F354" s="189" t="s">
        <v>745</v>
      </c>
      <c r="G354" s="190" t="s">
        <v>722</v>
      </c>
      <c r="H354" s="191">
        <v>1</v>
      </c>
      <c r="I354" s="192"/>
      <c r="J354" s="193">
        <f>ROUND(I354*H354,2)</f>
        <v>0</v>
      </c>
      <c r="K354" s="189" t="s">
        <v>154</v>
      </c>
      <c r="L354" s="59"/>
      <c r="M354" s="194" t="s">
        <v>79</v>
      </c>
      <c r="N354" s="195" t="s">
        <v>52</v>
      </c>
      <c r="O354" s="40"/>
      <c r="P354" s="196">
        <f>O354*H354</f>
        <v>0</v>
      </c>
      <c r="Q354" s="196">
        <v>0</v>
      </c>
      <c r="R354" s="196">
        <f>Q354*H354</f>
        <v>0</v>
      </c>
      <c r="S354" s="196">
        <v>0</v>
      </c>
      <c r="T354" s="197">
        <f>S354*H354</f>
        <v>0</v>
      </c>
      <c r="AR354" s="22" t="s">
        <v>723</v>
      </c>
      <c r="AT354" s="22" t="s">
        <v>150</v>
      </c>
      <c r="AU354" s="22" t="s">
        <v>156</v>
      </c>
      <c r="AY354" s="22" t="s">
        <v>147</v>
      </c>
      <c r="BE354" s="198">
        <f>IF(N354="základní",J354,0)</f>
        <v>0</v>
      </c>
      <c r="BF354" s="198">
        <f>IF(N354="snížená",J354,0)</f>
        <v>0</v>
      </c>
      <c r="BG354" s="198">
        <f>IF(N354="zákl. přenesená",J354,0)</f>
        <v>0</v>
      </c>
      <c r="BH354" s="198">
        <f>IF(N354="sníž. přenesená",J354,0)</f>
        <v>0</v>
      </c>
      <c r="BI354" s="198">
        <f>IF(N354="nulová",J354,0)</f>
        <v>0</v>
      </c>
      <c r="BJ354" s="22" t="s">
        <v>156</v>
      </c>
      <c r="BK354" s="198">
        <f>ROUND(I354*H354,2)</f>
        <v>0</v>
      </c>
      <c r="BL354" s="22" t="s">
        <v>723</v>
      </c>
      <c r="BM354" s="22" t="s">
        <v>746</v>
      </c>
    </row>
    <row r="355" spans="2:65" s="1" customFormat="1" ht="27">
      <c r="B355" s="39"/>
      <c r="C355" s="61"/>
      <c r="D355" s="201" t="s">
        <v>200</v>
      </c>
      <c r="E355" s="61"/>
      <c r="F355" s="236" t="s">
        <v>747</v>
      </c>
      <c r="G355" s="61"/>
      <c r="H355" s="61"/>
      <c r="I355" s="157"/>
      <c r="J355" s="61"/>
      <c r="K355" s="61"/>
      <c r="L355" s="59"/>
      <c r="M355" s="237"/>
      <c r="N355" s="40"/>
      <c r="O355" s="40"/>
      <c r="P355" s="40"/>
      <c r="Q355" s="40"/>
      <c r="R355" s="40"/>
      <c r="S355" s="40"/>
      <c r="T355" s="76"/>
      <c r="AT355" s="22" t="s">
        <v>200</v>
      </c>
      <c r="AU355" s="22" t="s">
        <v>156</v>
      </c>
    </row>
    <row r="356" spans="2:65" s="10" customFormat="1" ht="29.85" customHeight="1">
      <c r="B356" s="170"/>
      <c r="C356" s="171"/>
      <c r="D356" s="184" t="s">
        <v>80</v>
      </c>
      <c r="E356" s="185" t="s">
        <v>748</v>
      </c>
      <c r="F356" s="185" t="s">
        <v>749</v>
      </c>
      <c r="G356" s="171"/>
      <c r="H356" s="171"/>
      <c r="I356" s="174"/>
      <c r="J356" s="186">
        <f>BK356</f>
        <v>0</v>
      </c>
      <c r="K356" s="171"/>
      <c r="L356" s="176"/>
      <c r="M356" s="177"/>
      <c r="N356" s="178"/>
      <c r="O356" s="178"/>
      <c r="P356" s="179">
        <f>P357</f>
        <v>0</v>
      </c>
      <c r="Q356" s="178"/>
      <c r="R356" s="179">
        <f>R357</f>
        <v>0</v>
      </c>
      <c r="S356" s="178"/>
      <c r="T356" s="180">
        <f>T357</f>
        <v>0</v>
      </c>
      <c r="AR356" s="181" t="s">
        <v>174</v>
      </c>
      <c r="AT356" s="182" t="s">
        <v>80</v>
      </c>
      <c r="AU356" s="182" t="s">
        <v>25</v>
      </c>
      <c r="AY356" s="181" t="s">
        <v>147</v>
      </c>
      <c r="BK356" s="183">
        <f>BK357</f>
        <v>0</v>
      </c>
    </row>
    <row r="357" spans="2:65" s="1" customFormat="1" ht="22.5" customHeight="1">
      <c r="B357" s="39"/>
      <c r="C357" s="187" t="s">
        <v>31</v>
      </c>
      <c r="D357" s="187" t="s">
        <v>150</v>
      </c>
      <c r="E357" s="188" t="s">
        <v>750</v>
      </c>
      <c r="F357" s="189" t="s">
        <v>751</v>
      </c>
      <c r="G357" s="190" t="s">
        <v>722</v>
      </c>
      <c r="H357" s="191">
        <v>1</v>
      </c>
      <c r="I357" s="192"/>
      <c r="J357" s="193">
        <f>ROUND(I357*H357,2)</f>
        <v>0</v>
      </c>
      <c r="K357" s="189" t="s">
        <v>154</v>
      </c>
      <c r="L357" s="59"/>
      <c r="M357" s="194" t="s">
        <v>79</v>
      </c>
      <c r="N357" s="195" t="s">
        <v>52</v>
      </c>
      <c r="O357" s="40"/>
      <c r="P357" s="196">
        <f>O357*H357</f>
        <v>0</v>
      </c>
      <c r="Q357" s="196">
        <v>0</v>
      </c>
      <c r="R357" s="196">
        <f>Q357*H357</f>
        <v>0</v>
      </c>
      <c r="S357" s="196">
        <v>0</v>
      </c>
      <c r="T357" s="197">
        <f>S357*H357</f>
        <v>0</v>
      </c>
      <c r="AR357" s="22" t="s">
        <v>723</v>
      </c>
      <c r="AT357" s="22" t="s">
        <v>150</v>
      </c>
      <c r="AU357" s="22" t="s">
        <v>156</v>
      </c>
      <c r="AY357" s="22" t="s">
        <v>147</v>
      </c>
      <c r="BE357" s="198">
        <f>IF(N357="základní",J357,0)</f>
        <v>0</v>
      </c>
      <c r="BF357" s="198">
        <f>IF(N357="snížená",J357,0)</f>
        <v>0</v>
      </c>
      <c r="BG357" s="198">
        <f>IF(N357="zákl. přenesená",J357,0)</f>
        <v>0</v>
      </c>
      <c r="BH357" s="198">
        <f>IF(N357="sníž. přenesená",J357,0)</f>
        <v>0</v>
      </c>
      <c r="BI357" s="198">
        <f>IF(N357="nulová",J357,0)</f>
        <v>0</v>
      </c>
      <c r="BJ357" s="22" t="s">
        <v>156</v>
      </c>
      <c r="BK357" s="198">
        <f>ROUND(I357*H357,2)</f>
        <v>0</v>
      </c>
      <c r="BL357" s="22" t="s">
        <v>723</v>
      </c>
      <c r="BM357" s="22" t="s">
        <v>752</v>
      </c>
    </row>
    <row r="358" spans="2:65" s="10" customFormat="1" ht="29.85" customHeight="1">
      <c r="B358" s="170"/>
      <c r="C358" s="171"/>
      <c r="D358" s="184" t="s">
        <v>80</v>
      </c>
      <c r="E358" s="185" t="s">
        <v>753</v>
      </c>
      <c r="F358" s="185" t="s">
        <v>754</v>
      </c>
      <c r="G358" s="171"/>
      <c r="H358" s="171"/>
      <c r="I358" s="174"/>
      <c r="J358" s="186">
        <f>BK358</f>
        <v>0</v>
      </c>
      <c r="K358" s="171"/>
      <c r="L358" s="176"/>
      <c r="M358" s="177"/>
      <c r="N358" s="178"/>
      <c r="O358" s="178"/>
      <c r="P358" s="179">
        <f>P359</f>
        <v>0</v>
      </c>
      <c r="Q358" s="178"/>
      <c r="R358" s="179">
        <f>R359</f>
        <v>0</v>
      </c>
      <c r="S358" s="178"/>
      <c r="T358" s="180">
        <f>T359</f>
        <v>0</v>
      </c>
      <c r="AR358" s="181" t="s">
        <v>174</v>
      </c>
      <c r="AT358" s="182" t="s">
        <v>80</v>
      </c>
      <c r="AU358" s="182" t="s">
        <v>25</v>
      </c>
      <c r="AY358" s="181" t="s">
        <v>147</v>
      </c>
      <c r="BK358" s="183">
        <f>BK359</f>
        <v>0</v>
      </c>
    </row>
    <row r="359" spans="2:65" s="1" customFormat="1" ht="22.5" customHeight="1">
      <c r="B359" s="39"/>
      <c r="C359" s="187" t="s">
        <v>755</v>
      </c>
      <c r="D359" s="187" t="s">
        <v>150</v>
      </c>
      <c r="E359" s="188" t="s">
        <v>756</v>
      </c>
      <c r="F359" s="189" t="s">
        <v>757</v>
      </c>
      <c r="G359" s="190" t="s">
        <v>722</v>
      </c>
      <c r="H359" s="191">
        <v>1</v>
      </c>
      <c r="I359" s="192"/>
      <c r="J359" s="193">
        <f>ROUND(I359*H359,2)</f>
        <v>0</v>
      </c>
      <c r="K359" s="189" t="s">
        <v>154</v>
      </c>
      <c r="L359" s="59"/>
      <c r="M359" s="194" t="s">
        <v>79</v>
      </c>
      <c r="N359" s="243" t="s">
        <v>52</v>
      </c>
      <c r="O359" s="244"/>
      <c r="P359" s="245">
        <f>O359*H359</f>
        <v>0</v>
      </c>
      <c r="Q359" s="245">
        <v>0</v>
      </c>
      <c r="R359" s="245">
        <f>Q359*H359</f>
        <v>0</v>
      </c>
      <c r="S359" s="245">
        <v>0</v>
      </c>
      <c r="T359" s="246">
        <f>S359*H359</f>
        <v>0</v>
      </c>
      <c r="AR359" s="22" t="s">
        <v>723</v>
      </c>
      <c r="AT359" s="22" t="s">
        <v>150</v>
      </c>
      <c r="AU359" s="22" t="s">
        <v>156</v>
      </c>
      <c r="AY359" s="22" t="s">
        <v>147</v>
      </c>
      <c r="BE359" s="198">
        <f>IF(N359="základní",J359,0)</f>
        <v>0</v>
      </c>
      <c r="BF359" s="198">
        <f>IF(N359="snížená",J359,0)</f>
        <v>0</v>
      </c>
      <c r="BG359" s="198">
        <f>IF(N359="zákl. přenesená",J359,0)</f>
        <v>0</v>
      </c>
      <c r="BH359" s="198">
        <f>IF(N359="sníž. přenesená",J359,0)</f>
        <v>0</v>
      </c>
      <c r="BI359" s="198">
        <f>IF(N359="nulová",J359,0)</f>
        <v>0</v>
      </c>
      <c r="BJ359" s="22" t="s">
        <v>156</v>
      </c>
      <c r="BK359" s="198">
        <f>ROUND(I359*H359,2)</f>
        <v>0</v>
      </c>
      <c r="BL359" s="22" t="s">
        <v>723</v>
      </c>
      <c r="BM359" s="22" t="s">
        <v>758</v>
      </c>
    </row>
    <row r="360" spans="2:65" s="1" customFormat="1" ht="6.95" customHeight="1">
      <c r="B360" s="54"/>
      <c r="C360" s="55"/>
      <c r="D360" s="55"/>
      <c r="E360" s="55"/>
      <c r="F360" s="55"/>
      <c r="G360" s="55"/>
      <c r="H360" s="55"/>
      <c r="I360" s="133"/>
      <c r="J360" s="55"/>
      <c r="K360" s="55"/>
      <c r="L360" s="59"/>
    </row>
  </sheetData>
  <sheetProtection algorithmName="SHA-512" hashValue="GLza4Z7Pr79JVAy1fDOf1szMDJdqk2iM/BMzbr8eMvpPwn2dQWOaKt8Nl+gVK+Uf1Ph3XOayzxBBvqSVhc2/gw==" saltValue="xa9X2beZXTxObKYDVjYy8Q==" spinCount="100000" sheet="1" objects="1" scenarios="1" formatCells="0" formatColumns="0" formatRows="0" sort="0" autoFilter="0"/>
  <autoFilter ref="C102:K359"/>
  <mergeCells count="9">
    <mergeCell ref="E93:H93"/>
    <mergeCell ref="E95:H95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102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showGridLines="0" zoomScaleNormal="100" workbookViewId="0"/>
  </sheetViews>
  <sheetFormatPr defaultRowHeight="13.5"/>
  <cols>
    <col min="1" max="1" width="8.33203125" style="247" customWidth="1"/>
    <col min="2" max="2" width="1.6640625" style="247" customWidth="1"/>
    <col min="3" max="4" width="5" style="247" customWidth="1"/>
    <col min="5" max="5" width="11.6640625" style="247" customWidth="1"/>
    <col min="6" max="6" width="9.1640625" style="247" customWidth="1"/>
    <col min="7" max="7" width="5" style="247" customWidth="1"/>
    <col min="8" max="8" width="77.83203125" style="247" customWidth="1"/>
    <col min="9" max="10" width="20" style="247" customWidth="1"/>
    <col min="11" max="11" width="1.6640625" style="247" customWidth="1"/>
  </cols>
  <sheetData>
    <row r="1" spans="2:11" ht="37.5" customHeight="1"/>
    <row r="2" spans="2:11" ht="7.5" customHeight="1">
      <c r="B2" s="248"/>
      <c r="C2" s="249"/>
      <c r="D2" s="249"/>
      <c r="E2" s="249"/>
      <c r="F2" s="249"/>
      <c r="G2" s="249"/>
      <c r="H2" s="249"/>
      <c r="I2" s="249"/>
      <c r="J2" s="249"/>
      <c r="K2" s="250"/>
    </row>
    <row r="3" spans="2:11" s="13" customFormat="1" ht="45" customHeight="1">
      <c r="B3" s="251"/>
      <c r="C3" s="374" t="s">
        <v>759</v>
      </c>
      <c r="D3" s="374"/>
      <c r="E3" s="374"/>
      <c r="F3" s="374"/>
      <c r="G3" s="374"/>
      <c r="H3" s="374"/>
      <c r="I3" s="374"/>
      <c r="J3" s="374"/>
      <c r="K3" s="252"/>
    </row>
    <row r="4" spans="2:11" ht="25.5" customHeight="1">
      <c r="B4" s="253"/>
      <c r="C4" s="378" t="s">
        <v>760</v>
      </c>
      <c r="D4" s="378"/>
      <c r="E4" s="378"/>
      <c r="F4" s="378"/>
      <c r="G4" s="378"/>
      <c r="H4" s="378"/>
      <c r="I4" s="378"/>
      <c r="J4" s="378"/>
      <c r="K4" s="254"/>
    </row>
    <row r="5" spans="2:11" ht="5.25" customHeight="1">
      <c r="B5" s="253"/>
      <c r="C5" s="255"/>
      <c r="D5" s="255"/>
      <c r="E5" s="255"/>
      <c r="F5" s="255"/>
      <c r="G5" s="255"/>
      <c r="H5" s="255"/>
      <c r="I5" s="255"/>
      <c r="J5" s="255"/>
      <c r="K5" s="254"/>
    </row>
    <row r="6" spans="2:11" ht="15" customHeight="1">
      <c r="B6" s="253"/>
      <c r="C6" s="377" t="s">
        <v>761</v>
      </c>
      <c r="D6" s="377"/>
      <c r="E6" s="377"/>
      <c r="F6" s="377"/>
      <c r="G6" s="377"/>
      <c r="H6" s="377"/>
      <c r="I6" s="377"/>
      <c r="J6" s="377"/>
      <c r="K6" s="254"/>
    </row>
    <row r="7" spans="2:11" ht="15" customHeight="1">
      <c r="B7" s="257"/>
      <c r="C7" s="377" t="s">
        <v>762</v>
      </c>
      <c r="D7" s="377"/>
      <c r="E7" s="377"/>
      <c r="F7" s="377"/>
      <c r="G7" s="377"/>
      <c r="H7" s="377"/>
      <c r="I7" s="377"/>
      <c r="J7" s="377"/>
      <c r="K7" s="254"/>
    </row>
    <row r="8" spans="2:11" ht="12.75" customHeight="1">
      <c r="B8" s="257"/>
      <c r="C8" s="256"/>
      <c r="D8" s="256"/>
      <c r="E8" s="256"/>
      <c r="F8" s="256"/>
      <c r="G8" s="256"/>
      <c r="H8" s="256"/>
      <c r="I8" s="256"/>
      <c r="J8" s="256"/>
      <c r="K8" s="254"/>
    </row>
    <row r="9" spans="2:11" ht="15" customHeight="1">
      <c r="B9" s="257"/>
      <c r="C9" s="377" t="s">
        <v>763</v>
      </c>
      <c r="D9" s="377"/>
      <c r="E9" s="377"/>
      <c r="F9" s="377"/>
      <c r="G9" s="377"/>
      <c r="H9" s="377"/>
      <c r="I9" s="377"/>
      <c r="J9" s="377"/>
      <c r="K9" s="254"/>
    </row>
    <row r="10" spans="2:11" ht="15" customHeight="1">
      <c r="B10" s="257"/>
      <c r="C10" s="256"/>
      <c r="D10" s="377" t="s">
        <v>764</v>
      </c>
      <c r="E10" s="377"/>
      <c r="F10" s="377"/>
      <c r="G10" s="377"/>
      <c r="H10" s="377"/>
      <c r="I10" s="377"/>
      <c r="J10" s="377"/>
      <c r="K10" s="254"/>
    </row>
    <row r="11" spans="2:11" ht="15" customHeight="1">
      <c r="B11" s="257"/>
      <c r="C11" s="258"/>
      <c r="D11" s="377" t="s">
        <v>765</v>
      </c>
      <c r="E11" s="377"/>
      <c r="F11" s="377"/>
      <c r="G11" s="377"/>
      <c r="H11" s="377"/>
      <c r="I11" s="377"/>
      <c r="J11" s="377"/>
      <c r="K11" s="254"/>
    </row>
    <row r="12" spans="2:11" ht="12.75" customHeight="1">
      <c r="B12" s="257"/>
      <c r="C12" s="258"/>
      <c r="D12" s="258"/>
      <c r="E12" s="258"/>
      <c r="F12" s="258"/>
      <c r="G12" s="258"/>
      <c r="H12" s="258"/>
      <c r="I12" s="258"/>
      <c r="J12" s="258"/>
      <c r="K12" s="254"/>
    </row>
    <row r="13" spans="2:11" ht="15" customHeight="1">
      <c r="B13" s="257"/>
      <c r="C13" s="258"/>
      <c r="D13" s="377" t="s">
        <v>766</v>
      </c>
      <c r="E13" s="377"/>
      <c r="F13" s="377"/>
      <c r="G13" s="377"/>
      <c r="H13" s="377"/>
      <c r="I13" s="377"/>
      <c r="J13" s="377"/>
      <c r="K13" s="254"/>
    </row>
    <row r="14" spans="2:11" ht="15" customHeight="1">
      <c r="B14" s="257"/>
      <c r="C14" s="258"/>
      <c r="D14" s="377" t="s">
        <v>767</v>
      </c>
      <c r="E14" s="377"/>
      <c r="F14" s="377"/>
      <c r="G14" s="377"/>
      <c r="H14" s="377"/>
      <c r="I14" s="377"/>
      <c r="J14" s="377"/>
      <c r="K14" s="254"/>
    </row>
    <row r="15" spans="2:11" ht="15" customHeight="1">
      <c r="B15" s="257"/>
      <c r="C15" s="258"/>
      <c r="D15" s="377" t="s">
        <v>768</v>
      </c>
      <c r="E15" s="377"/>
      <c r="F15" s="377"/>
      <c r="G15" s="377"/>
      <c r="H15" s="377"/>
      <c r="I15" s="377"/>
      <c r="J15" s="377"/>
      <c r="K15" s="254"/>
    </row>
    <row r="16" spans="2:11" ht="15" customHeight="1">
      <c r="B16" s="257"/>
      <c r="C16" s="258"/>
      <c r="D16" s="258"/>
      <c r="E16" s="259" t="s">
        <v>87</v>
      </c>
      <c r="F16" s="377" t="s">
        <v>769</v>
      </c>
      <c r="G16" s="377"/>
      <c r="H16" s="377"/>
      <c r="I16" s="377"/>
      <c r="J16" s="377"/>
      <c r="K16" s="254"/>
    </row>
    <row r="17" spans="2:11" ht="15" customHeight="1">
      <c r="B17" s="257"/>
      <c r="C17" s="258"/>
      <c r="D17" s="258"/>
      <c r="E17" s="259" t="s">
        <v>770</v>
      </c>
      <c r="F17" s="377" t="s">
        <v>771</v>
      </c>
      <c r="G17" s="377"/>
      <c r="H17" s="377"/>
      <c r="I17" s="377"/>
      <c r="J17" s="377"/>
      <c r="K17" s="254"/>
    </row>
    <row r="18" spans="2:11" ht="15" customHeight="1">
      <c r="B18" s="257"/>
      <c r="C18" s="258"/>
      <c r="D18" s="258"/>
      <c r="E18" s="259" t="s">
        <v>772</v>
      </c>
      <c r="F18" s="377" t="s">
        <v>773</v>
      </c>
      <c r="G18" s="377"/>
      <c r="H18" s="377"/>
      <c r="I18" s="377"/>
      <c r="J18" s="377"/>
      <c r="K18" s="254"/>
    </row>
    <row r="19" spans="2:11" ht="15" customHeight="1">
      <c r="B19" s="257"/>
      <c r="C19" s="258"/>
      <c r="D19" s="258"/>
      <c r="E19" s="259" t="s">
        <v>774</v>
      </c>
      <c r="F19" s="377" t="s">
        <v>775</v>
      </c>
      <c r="G19" s="377"/>
      <c r="H19" s="377"/>
      <c r="I19" s="377"/>
      <c r="J19" s="377"/>
      <c r="K19" s="254"/>
    </row>
    <row r="20" spans="2:11" ht="15" customHeight="1">
      <c r="B20" s="257"/>
      <c r="C20" s="258"/>
      <c r="D20" s="258"/>
      <c r="E20" s="259" t="s">
        <v>776</v>
      </c>
      <c r="F20" s="377" t="s">
        <v>777</v>
      </c>
      <c r="G20" s="377"/>
      <c r="H20" s="377"/>
      <c r="I20" s="377"/>
      <c r="J20" s="377"/>
      <c r="K20" s="254"/>
    </row>
    <row r="21" spans="2:11" ht="15" customHeight="1">
      <c r="B21" s="257"/>
      <c r="C21" s="258"/>
      <c r="D21" s="258"/>
      <c r="E21" s="259" t="s">
        <v>778</v>
      </c>
      <c r="F21" s="377" t="s">
        <v>779</v>
      </c>
      <c r="G21" s="377"/>
      <c r="H21" s="377"/>
      <c r="I21" s="377"/>
      <c r="J21" s="377"/>
      <c r="K21" s="254"/>
    </row>
    <row r="22" spans="2:11" ht="12.75" customHeight="1">
      <c r="B22" s="257"/>
      <c r="C22" s="258"/>
      <c r="D22" s="258"/>
      <c r="E22" s="258"/>
      <c r="F22" s="258"/>
      <c r="G22" s="258"/>
      <c r="H22" s="258"/>
      <c r="I22" s="258"/>
      <c r="J22" s="258"/>
      <c r="K22" s="254"/>
    </row>
    <row r="23" spans="2:11" ht="15" customHeight="1">
      <c r="B23" s="257"/>
      <c r="C23" s="377" t="s">
        <v>780</v>
      </c>
      <c r="D23" s="377"/>
      <c r="E23" s="377"/>
      <c r="F23" s="377"/>
      <c r="G23" s="377"/>
      <c r="H23" s="377"/>
      <c r="I23" s="377"/>
      <c r="J23" s="377"/>
      <c r="K23" s="254"/>
    </row>
    <row r="24" spans="2:11" ht="15" customHeight="1">
      <c r="B24" s="257"/>
      <c r="C24" s="377" t="s">
        <v>781</v>
      </c>
      <c r="D24" s="377"/>
      <c r="E24" s="377"/>
      <c r="F24" s="377"/>
      <c r="G24" s="377"/>
      <c r="H24" s="377"/>
      <c r="I24" s="377"/>
      <c r="J24" s="377"/>
      <c r="K24" s="254"/>
    </row>
    <row r="25" spans="2:11" ht="15" customHeight="1">
      <c r="B25" s="257"/>
      <c r="C25" s="256"/>
      <c r="D25" s="377" t="s">
        <v>782</v>
      </c>
      <c r="E25" s="377"/>
      <c r="F25" s="377"/>
      <c r="G25" s="377"/>
      <c r="H25" s="377"/>
      <c r="I25" s="377"/>
      <c r="J25" s="377"/>
      <c r="K25" s="254"/>
    </row>
    <row r="26" spans="2:11" ht="15" customHeight="1">
      <c r="B26" s="257"/>
      <c r="C26" s="258"/>
      <c r="D26" s="377" t="s">
        <v>783</v>
      </c>
      <c r="E26" s="377"/>
      <c r="F26" s="377"/>
      <c r="G26" s="377"/>
      <c r="H26" s="377"/>
      <c r="I26" s="377"/>
      <c r="J26" s="377"/>
      <c r="K26" s="254"/>
    </row>
    <row r="27" spans="2:11" ht="12.75" customHeight="1">
      <c r="B27" s="257"/>
      <c r="C27" s="258"/>
      <c r="D27" s="258"/>
      <c r="E27" s="258"/>
      <c r="F27" s="258"/>
      <c r="G27" s="258"/>
      <c r="H27" s="258"/>
      <c r="I27" s="258"/>
      <c r="J27" s="258"/>
      <c r="K27" s="254"/>
    </row>
    <row r="28" spans="2:11" ht="15" customHeight="1">
      <c r="B28" s="257"/>
      <c r="C28" s="258"/>
      <c r="D28" s="377" t="s">
        <v>784</v>
      </c>
      <c r="E28" s="377"/>
      <c r="F28" s="377"/>
      <c r="G28" s="377"/>
      <c r="H28" s="377"/>
      <c r="I28" s="377"/>
      <c r="J28" s="377"/>
      <c r="K28" s="254"/>
    </row>
    <row r="29" spans="2:11" ht="15" customHeight="1">
      <c r="B29" s="257"/>
      <c r="C29" s="258"/>
      <c r="D29" s="377" t="s">
        <v>785</v>
      </c>
      <c r="E29" s="377"/>
      <c r="F29" s="377"/>
      <c r="G29" s="377"/>
      <c r="H29" s="377"/>
      <c r="I29" s="377"/>
      <c r="J29" s="377"/>
      <c r="K29" s="254"/>
    </row>
    <row r="30" spans="2:11" ht="12.75" customHeight="1">
      <c r="B30" s="257"/>
      <c r="C30" s="258"/>
      <c r="D30" s="258"/>
      <c r="E30" s="258"/>
      <c r="F30" s="258"/>
      <c r="G30" s="258"/>
      <c r="H30" s="258"/>
      <c r="I30" s="258"/>
      <c r="J30" s="258"/>
      <c r="K30" s="254"/>
    </row>
    <row r="31" spans="2:11" ht="15" customHeight="1">
      <c r="B31" s="257"/>
      <c r="C31" s="258"/>
      <c r="D31" s="377" t="s">
        <v>786</v>
      </c>
      <c r="E31" s="377"/>
      <c r="F31" s="377"/>
      <c r="G31" s="377"/>
      <c r="H31" s="377"/>
      <c r="I31" s="377"/>
      <c r="J31" s="377"/>
      <c r="K31" s="254"/>
    </row>
    <row r="32" spans="2:11" ht="15" customHeight="1">
      <c r="B32" s="257"/>
      <c r="C32" s="258"/>
      <c r="D32" s="377" t="s">
        <v>787</v>
      </c>
      <c r="E32" s="377"/>
      <c r="F32" s="377"/>
      <c r="G32" s="377"/>
      <c r="H32" s="377"/>
      <c r="I32" s="377"/>
      <c r="J32" s="377"/>
      <c r="K32" s="254"/>
    </row>
    <row r="33" spans="2:11" ht="15" customHeight="1">
      <c r="B33" s="257"/>
      <c r="C33" s="258"/>
      <c r="D33" s="377" t="s">
        <v>788</v>
      </c>
      <c r="E33" s="377"/>
      <c r="F33" s="377"/>
      <c r="G33" s="377"/>
      <c r="H33" s="377"/>
      <c r="I33" s="377"/>
      <c r="J33" s="377"/>
      <c r="K33" s="254"/>
    </row>
    <row r="34" spans="2:11" ht="15" customHeight="1">
      <c r="B34" s="257"/>
      <c r="C34" s="258"/>
      <c r="D34" s="256"/>
      <c r="E34" s="260" t="s">
        <v>132</v>
      </c>
      <c r="F34" s="256"/>
      <c r="G34" s="377" t="s">
        <v>789</v>
      </c>
      <c r="H34" s="377"/>
      <c r="I34" s="377"/>
      <c r="J34" s="377"/>
      <c r="K34" s="254"/>
    </row>
    <row r="35" spans="2:11" ht="30.75" customHeight="1">
      <c r="B35" s="257"/>
      <c r="C35" s="258"/>
      <c r="D35" s="256"/>
      <c r="E35" s="260" t="s">
        <v>790</v>
      </c>
      <c r="F35" s="256"/>
      <c r="G35" s="377" t="s">
        <v>791</v>
      </c>
      <c r="H35" s="377"/>
      <c r="I35" s="377"/>
      <c r="J35" s="377"/>
      <c r="K35" s="254"/>
    </row>
    <row r="36" spans="2:11" ht="15" customHeight="1">
      <c r="B36" s="257"/>
      <c r="C36" s="258"/>
      <c r="D36" s="256"/>
      <c r="E36" s="260" t="s">
        <v>61</v>
      </c>
      <c r="F36" s="256"/>
      <c r="G36" s="377" t="s">
        <v>792</v>
      </c>
      <c r="H36" s="377"/>
      <c r="I36" s="377"/>
      <c r="J36" s="377"/>
      <c r="K36" s="254"/>
    </row>
    <row r="37" spans="2:11" ht="15" customHeight="1">
      <c r="B37" s="257"/>
      <c r="C37" s="258"/>
      <c r="D37" s="256"/>
      <c r="E37" s="260" t="s">
        <v>133</v>
      </c>
      <c r="F37" s="256"/>
      <c r="G37" s="377" t="s">
        <v>793</v>
      </c>
      <c r="H37" s="377"/>
      <c r="I37" s="377"/>
      <c r="J37" s="377"/>
      <c r="K37" s="254"/>
    </row>
    <row r="38" spans="2:11" ht="15" customHeight="1">
      <c r="B38" s="257"/>
      <c r="C38" s="258"/>
      <c r="D38" s="256"/>
      <c r="E38" s="260" t="s">
        <v>134</v>
      </c>
      <c r="F38" s="256"/>
      <c r="G38" s="377" t="s">
        <v>794</v>
      </c>
      <c r="H38" s="377"/>
      <c r="I38" s="377"/>
      <c r="J38" s="377"/>
      <c r="K38" s="254"/>
    </row>
    <row r="39" spans="2:11" ht="15" customHeight="1">
      <c r="B39" s="257"/>
      <c r="C39" s="258"/>
      <c r="D39" s="256"/>
      <c r="E39" s="260" t="s">
        <v>135</v>
      </c>
      <c r="F39" s="256"/>
      <c r="G39" s="377" t="s">
        <v>795</v>
      </c>
      <c r="H39" s="377"/>
      <c r="I39" s="377"/>
      <c r="J39" s="377"/>
      <c r="K39" s="254"/>
    </row>
    <row r="40" spans="2:11" ht="15" customHeight="1">
      <c r="B40" s="257"/>
      <c r="C40" s="258"/>
      <c r="D40" s="256"/>
      <c r="E40" s="260" t="s">
        <v>796</v>
      </c>
      <c r="F40" s="256"/>
      <c r="G40" s="377" t="s">
        <v>797</v>
      </c>
      <c r="H40" s="377"/>
      <c r="I40" s="377"/>
      <c r="J40" s="377"/>
      <c r="K40" s="254"/>
    </row>
    <row r="41" spans="2:11" ht="15" customHeight="1">
      <c r="B41" s="257"/>
      <c r="C41" s="258"/>
      <c r="D41" s="256"/>
      <c r="E41" s="260"/>
      <c r="F41" s="256"/>
      <c r="G41" s="377" t="s">
        <v>798</v>
      </c>
      <c r="H41" s="377"/>
      <c r="I41" s="377"/>
      <c r="J41" s="377"/>
      <c r="K41" s="254"/>
    </row>
    <row r="42" spans="2:11" ht="15" customHeight="1">
      <c r="B42" s="257"/>
      <c r="C42" s="258"/>
      <c r="D42" s="256"/>
      <c r="E42" s="260" t="s">
        <v>799</v>
      </c>
      <c r="F42" s="256"/>
      <c r="G42" s="377" t="s">
        <v>800</v>
      </c>
      <c r="H42" s="377"/>
      <c r="I42" s="377"/>
      <c r="J42" s="377"/>
      <c r="K42" s="254"/>
    </row>
    <row r="43" spans="2:11" ht="15" customHeight="1">
      <c r="B43" s="257"/>
      <c r="C43" s="258"/>
      <c r="D43" s="256"/>
      <c r="E43" s="260" t="s">
        <v>137</v>
      </c>
      <c r="F43" s="256"/>
      <c r="G43" s="377" t="s">
        <v>801</v>
      </c>
      <c r="H43" s="377"/>
      <c r="I43" s="377"/>
      <c r="J43" s="377"/>
      <c r="K43" s="254"/>
    </row>
    <row r="44" spans="2:11" ht="12.75" customHeight="1">
      <c r="B44" s="257"/>
      <c r="C44" s="258"/>
      <c r="D44" s="256"/>
      <c r="E44" s="256"/>
      <c r="F44" s="256"/>
      <c r="G44" s="256"/>
      <c r="H44" s="256"/>
      <c r="I44" s="256"/>
      <c r="J44" s="256"/>
      <c r="K44" s="254"/>
    </row>
    <row r="45" spans="2:11" ht="15" customHeight="1">
      <c r="B45" s="257"/>
      <c r="C45" s="258"/>
      <c r="D45" s="377" t="s">
        <v>802</v>
      </c>
      <c r="E45" s="377"/>
      <c r="F45" s="377"/>
      <c r="G45" s="377"/>
      <c r="H45" s="377"/>
      <c r="I45" s="377"/>
      <c r="J45" s="377"/>
      <c r="K45" s="254"/>
    </row>
    <row r="46" spans="2:11" ht="15" customHeight="1">
      <c r="B46" s="257"/>
      <c r="C46" s="258"/>
      <c r="D46" s="258"/>
      <c r="E46" s="377" t="s">
        <v>803</v>
      </c>
      <c r="F46" s="377"/>
      <c r="G46" s="377"/>
      <c r="H46" s="377"/>
      <c r="I46" s="377"/>
      <c r="J46" s="377"/>
      <c r="K46" s="254"/>
    </row>
    <row r="47" spans="2:11" ht="15" customHeight="1">
      <c r="B47" s="257"/>
      <c r="C47" s="258"/>
      <c r="D47" s="258"/>
      <c r="E47" s="377" t="s">
        <v>804</v>
      </c>
      <c r="F47" s="377"/>
      <c r="G47" s="377"/>
      <c r="H47" s="377"/>
      <c r="I47" s="377"/>
      <c r="J47" s="377"/>
      <c r="K47" s="254"/>
    </row>
    <row r="48" spans="2:11" ht="15" customHeight="1">
      <c r="B48" s="257"/>
      <c r="C48" s="258"/>
      <c r="D48" s="258"/>
      <c r="E48" s="377" t="s">
        <v>805</v>
      </c>
      <c r="F48" s="377"/>
      <c r="G48" s="377"/>
      <c r="H48" s="377"/>
      <c r="I48" s="377"/>
      <c r="J48" s="377"/>
      <c r="K48" s="254"/>
    </row>
    <row r="49" spans="2:11" ht="15" customHeight="1">
      <c r="B49" s="257"/>
      <c r="C49" s="258"/>
      <c r="D49" s="377" t="s">
        <v>806</v>
      </c>
      <c r="E49" s="377"/>
      <c r="F49" s="377"/>
      <c r="G49" s="377"/>
      <c r="H49" s="377"/>
      <c r="I49" s="377"/>
      <c r="J49" s="377"/>
      <c r="K49" s="254"/>
    </row>
    <row r="50" spans="2:11" ht="25.5" customHeight="1">
      <c r="B50" s="253"/>
      <c r="C50" s="378" t="s">
        <v>807</v>
      </c>
      <c r="D50" s="378"/>
      <c r="E50" s="378"/>
      <c r="F50" s="378"/>
      <c r="G50" s="378"/>
      <c r="H50" s="378"/>
      <c r="I50" s="378"/>
      <c r="J50" s="378"/>
      <c r="K50" s="254"/>
    </row>
    <row r="51" spans="2:11" ht="5.25" customHeight="1">
      <c r="B51" s="253"/>
      <c r="C51" s="255"/>
      <c r="D51" s="255"/>
      <c r="E51" s="255"/>
      <c r="F51" s="255"/>
      <c r="G51" s="255"/>
      <c r="H51" s="255"/>
      <c r="I51" s="255"/>
      <c r="J51" s="255"/>
      <c r="K51" s="254"/>
    </row>
    <row r="52" spans="2:11" ht="15" customHeight="1">
      <c r="B52" s="253"/>
      <c r="C52" s="377" t="s">
        <v>808</v>
      </c>
      <c r="D52" s="377"/>
      <c r="E52" s="377"/>
      <c r="F52" s="377"/>
      <c r="G52" s="377"/>
      <c r="H52" s="377"/>
      <c r="I52" s="377"/>
      <c r="J52" s="377"/>
      <c r="K52" s="254"/>
    </row>
    <row r="53" spans="2:11" ht="15" customHeight="1">
      <c r="B53" s="253"/>
      <c r="C53" s="377" t="s">
        <v>809</v>
      </c>
      <c r="D53" s="377"/>
      <c r="E53" s="377"/>
      <c r="F53" s="377"/>
      <c r="G53" s="377"/>
      <c r="H53" s="377"/>
      <c r="I53" s="377"/>
      <c r="J53" s="377"/>
      <c r="K53" s="254"/>
    </row>
    <row r="54" spans="2:11" ht="12.75" customHeight="1">
      <c r="B54" s="253"/>
      <c r="C54" s="256"/>
      <c r="D54" s="256"/>
      <c r="E54" s="256"/>
      <c r="F54" s="256"/>
      <c r="G54" s="256"/>
      <c r="H54" s="256"/>
      <c r="I54" s="256"/>
      <c r="J54" s="256"/>
      <c r="K54" s="254"/>
    </row>
    <row r="55" spans="2:11" ht="15" customHeight="1">
      <c r="B55" s="253"/>
      <c r="C55" s="377" t="s">
        <v>810</v>
      </c>
      <c r="D55" s="377"/>
      <c r="E55" s="377"/>
      <c r="F55" s="377"/>
      <c r="G55" s="377"/>
      <c r="H55" s="377"/>
      <c r="I55" s="377"/>
      <c r="J55" s="377"/>
      <c r="K55" s="254"/>
    </row>
    <row r="56" spans="2:11" ht="15" customHeight="1">
      <c r="B56" s="253"/>
      <c r="C56" s="258"/>
      <c r="D56" s="377" t="s">
        <v>811</v>
      </c>
      <c r="E56" s="377"/>
      <c r="F56" s="377"/>
      <c r="G56" s="377"/>
      <c r="H56" s="377"/>
      <c r="I56" s="377"/>
      <c r="J56" s="377"/>
      <c r="K56" s="254"/>
    </row>
    <row r="57" spans="2:11" ht="15" customHeight="1">
      <c r="B57" s="253"/>
      <c r="C57" s="258"/>
      <c r="D57" s="377" t="s">
        <v>812</v>
      </c>
      <c r="E57" s="377"/>
      <c r="F57" s="377"/>
      <c r="G57" s="377"/>
      <c r="H57" s="377"/>
      <c r="I57" s="377"/>
      <c r="J57" s="377"/>
      <c r="K57" s="254"/>
    </row>
    <row r="58" spans="2:11" ht="15" customHeight="1">
      <c r="B58" s="253"/>
      <c r="C58" s="258"/>
      <c r="D58" s="377" t="s">
        <v>813</v>
      </c>
      <c r="E58" s="377"/>
      <c r="F58" s="377"/>
      <c r="G58" s="377"/>
      <c r="H58" s="377"/>
      <c r="I58" s="377"/>
      <c r="J58" s="377"/>
      <c r="K58" s="254"/>
    </row>
    <row r="59" spans="2:11" ht="15" customHeight="1">
      <c r="B59" s="253"/>
      <c r="C59" s="258"/>
      <c r="D59" s="377" t="s">
        <v>814</v>
      </c>
      <c r="E59" s="377"/>
      <c r="F59" s="377"/>
      <c r="G59" s="377"/>
      <c r="H59" s="377"/>
      <c r="I59" s="377"/>
      <c r="J59" s="377"/>
      <c r="K59" s="254"/>
    </row>
    <row r="60" spans="2:11" ht="15" customHeight="1">
      <c r="B60" s="253"/>
      <c r="C60" s="258"/>
      <c r="D60" s="376" t="s">
        <v>815</v>
      </c>
      <c r="E60" s="376"/>
      <c r="F60" s="376"/>
      <c r="G60" s="376"/>
      <c r="H60" s="376"/>
      <c r="I60" s="376"/>
      <c r="J60" s="376"/>
      <c r="K60" s="254"/>
    </row>
    <row r="61" spans="2:11" ht="15" customHeight="1">
      <c r="B61" s="253"/>
      <c r="C61" s="258"/>
      <c r="D61" s="377" t="s">
        <v>816</v>
      </c>
      <c r="E61" s="377"/>
      <c r="F61" s="377"/>
      <c r="G61" s="377"/>
      <c r="H61" s="377"/>
      <c r="I61" s="377"/>
      <c r="J61" s="377"/>
      <c r="K61" s="254"/>
    </row>
    <row r="62" spans="2:11" ht="12.75" customHeight="1">
      <c r="B62" s="253"/>
      <c r="C62" s="258"/>
      <c r="D62" s="258"/>
      <c r="E62" s="261"/>
      <c r="F62" s="258"/>
      <c r="G62" s="258"/>
      <c r="H62" s="258"/>
      <c r="I62" s="258"/>
      <c r="J62" s="258"/>
      <c r="K62" s="254"/>
    </row>
    <row r="63" spans="2:11" ht="15" customHeight="1">
      <c r="B63" s="253"/>
      <c r="C63" s="258"/>
      <c r="D63" s="377" t="s">
        <v>817</v>
      </c>
      <c r="E63" s="377"/>
      <c r="F63" s="377"/>
      <c r="G63" s="377"/>
      <c r="H63" s="377"/>
      <c r="I63" s="377"/>
      <c r="J63" s="377"/>
      <c r="K63" s="254"/>
    </row>
    <row r="64" spans="2:11" ht="15" customHeight="1">
      <c r="B64" s="253"/>
      <c r="C64" s="258"/>
      <c r="D64" s="376" t="s">
        <v>818</v>
      </c>
      <c r="E64" s="376"/>
      <c r="F64" s="376"/>
      <c r="G64" s="376"/>
      <c r="H64" s="376"/>
      <c r="I64" s="376"/>
      <c r="J64" s="376"/>
      <c r="K64" s="254"/>
    </row>
    <row r="65" spans="2:11" ht="15" customHeight="1">
      <c r="B65" s="253"/>
      <c r="C65" s="258"/>
      <c r="D65" s="377" t="s">
        <v>819</v>
      </c>
      <c r="E65" s="377"/>
      <c r="F65" s="377"/>
      <c r="G65" s="377"/>
      <c r="H65" s="377"/>
      <c r="I65" s="377"/>
      <c r="J65" s="377"/>
      <c r="K65" s="254"/>
    </row>
    <row r="66" spans="2:11" ht="15" customHeight="1">
      <c r="B66" s="253"/>
      <c r="C66" s="258"/>
      <c r="D66" s="377" t="s">
        <v>820</v>
      </c>
      <c r="E66" s="377"/>
      <c r="F66" s="377"/>
      <c r="G66" s="377"/>
      <c r="H66" s="377"/>
      <c r="I66" s="377"/>
      <c r="J66" s="377"/>
      <c r="K66" s="254"/>
    </row>
    <row r="67" spans="2:11" ht="15" customHeight="1">
      <c r="B67" s="253"/>
      <c r="C67" s="258"/>
      <c r="D67" s="377" t="s">
        <v>821</v>
      </c>
      <c r="E67" s="377"/>
      <c r="F67" s="377"/>
      <c r="G67" s="377"/>
      <c r="H67" s="377"/>
      <c r="I67" s="377"/>
      <c r="J67" s="377"/>
      <c r="K67" s="254"/>
    </row>
    <row r="68" spans="2:11" ht="15" customHeight="1">
      <c r="B68" s="253"/>
      <c r="C68" s="258"/>
      <c r="D68" s="377" t="s">
        <v>822</v>
      </c>
      <c r="E68" s="377"/>
      <c r="F68" s="377"/>
      <c r="G68" s="377"/>
      <c r="H68" s="377"/>
      <c r="I68" s="377"/>
      <c r="J68" s="377"/>
      <c r="K68" s="254"/>
    </row>
    <row r="69" spans="2:11" ht="12.75" customHeight="1">
      <c r="B69" s="262"/>
      <c r="C69" s="263"/>
      <c r="D69" s="263"/>
      <c r="E69" s="263"/>
      <c r="F69" s="263"/>
      <c r="G69" s="263"/>
      <c r="H69" s="263"/>
      <c r="I69" s="263"/>
      <c r="J69" s="263"/>
      <c r="K69" s="264"/>
    </row>
    <row r="70" spans="2:11" ht="18.75" customHeight="1">
      <c r="B70" s="265"/>
      <c r="C70" s="265"/>
      <c r="D70" s="265"/>
      <c r="E70" s="265"/>
      <c r="F70" s="265"/>
      <c r="G70" s="265"/>
      <c r="H70" s="265"/>
      <c r="I70" s="265"/>
      <c r="J70" s="265"/>
      <c r="K70" s="266"/>
    </row>
    <row r="71" spans="2:11" ht="18.75" customHeight="1">
      <c r="B71" s="266"/>
      <c r="C71" s="266"/>
      <c r="D71" s="266"/>
      <c r="E71" s="266"/>
      <c r="F71" s="266"/>
      <c r="G71" s="266"/>
      <c r="H71" s="266"/>
      <c r="I71" s="266"/>
      <c r="J71" s="266"/>
      <c r="K71" s="266"/>
    </row>
    <row r="72" spans="2:11" ht="7.5" customHeight="1">
      <c r="B72" s="267"/>
      <c r="C72" s="268"/>
      <c r="D72" s="268"/>
      <c r="E72" s="268"/>
      <c r="F72" s="268"/>
      <c r="G72" s="268"/>
      <c r="H72" s="268"/>
      <c r="I72" s="268"/>
      <c r="J72" s="268"/>
      <c r="K72" s="269"/>
    </row>
    <row r="73" spans="2:11" ht="45" customHeight="1">
      <c r="B73" s="270"/>
      <c r="C73" s="375" t="s">
        <v>94</v>
      </c>
      <c r="D73" s="375"/>
      <c r="E73" s="375"/>
      <c r="F73" s="375"/>
      <c r="G73" s="375"/>
      <c r="H73" s="375"/>
      <c r="I73" s="375"/>
      <c r="J73" s="375"/>
      <c r="K73" s="271"/>
    </row>
    <row r="74" spans="2:11" ht="17.25" customHeight="1">
      <c r="B74" s="270"/>
      <c r="C74" s="272" t="s">
        <v>823</v>
      </c>
      <c r="D74" s="272"/>
      <c r="E74" s="272"/>
      <c r="F74" s="272" t="s">
        <v>824</v>
      </c>
      <c r="G74" s="273"/>
      <c r="H74" s="272" t="s">
        <v>133</v>
      </c>
      <c r="I74" s="272" t="s">
        <v>65</v>
      </c>
      <c r="J74" s="272" t="s">
        <v>825</v>
      </c>
      <c r="K74" s="271"/>
    </row>
    <row r="75" spans="2:11" ht="17.25" customHeight="1">
      <c r="B75" s="270"/>
      <c r="C75" s="274" t="s">
        <v>826</v>
      </c>
      <c r="D75" s="274"/>
      <c r="E75" s="274"/>
      <c r="F75" s="275" t="s">
        <v>827</v>
      </c>
      <c r="G75" s="276"/>
      <c r="H75" s="274"/>
      <c r="I75" s="274"/>
      <c r="J75" s="274" t="s">
        <v>828</v>
      </c>
      <c r="K75" s="271"/>
    </row>
    <row r="76" spans="2:11" ht="5.25" customHeight="1">
      <c r="B76" s="270"/>
      <c r="C76" s="277"/>
      <c r="D76" s="277"/>
      <c r="E76" s="277"/>
      <c r="F76" s="277"/>
      <c r="G76" s="278"/>
      <c r="H76" s="277"/>
      <c r="I76" s="277"/>
      <c r="J76" s="277"/>
      <c r="K76" s="271"/>
    </row>
    <row r="77" spans="2:11" ht="15" customHeight="1">
      <c r="B77" s="270"/>
      <c r="C77" s="260" t="s">
        <v>61</v>
      </c>
      <c r="D77" s="277"/>
      <c r="E77" s="277"/>
      <c r="F77" s="279" t="s">
        <v>829</v>
      </c>
      <c r="G77" s="278"/>
      <c r="H77" s="260" t="s">
        <v>830</v>
      </c>
      <c r="I77" s="260" t="s">
        <v>831</v>
      </c>
      <c r="J77" s="260">
        <v>20</v>
      </c>
      <c r="K77" s="271"/>
    </row>
    <row r="78" spans="2:11" ht="15" customHeight="1">
      <c r="B78" s="270"/>
      <c r="C78" s="260" t="s">
        <v>832</v>
      </c>
      <c r="D78" s="260"/>
      <c r="E78" s="260"/>
      <c r="F78" s="279" t="s">
        <v>829</v>
      </c>
      <c r="G78" s="278"/>
      <c r="H78" s="260" t="s">
        <v>833</v>
      </c>
      <c r="I78" s="260" t="s">
        <v>831</v>
      </c>
      <c r="J78" s="260">
        <v>120</v>
      </c>
      <c r="K78" s="271"/>
    </row>
    <row r="79" spans="2:11" ht="15" customHeight="1">
      <c r="B79" s="280"/>
      <c r="C79" s="260" t="s">
        <v>834</v>
      </c>
      <c r="D79" s="260"/>
      <c r="E79" s="260"/>
      <c r="F79" s="279" t="s">
        <v>835</v>
      </c>
      <c r="G79" s="278"/>
      <c r="H79" s="260" t="s">
        <v>836</v>
      </c>
      <c r="I79" s="260" t="s">
        <v>831</v>
      </c>
      <c r="J79" s="260">
        <v>50</v>
      </c>
      <c r="K79" s="271"/>
    </row>
    <row r="80" spans="2:11" ht="15" customHeight="1">
      <c r="B80" s="280"/>
      <c r="C80" s="260" t="s">
        <v>837</v>
      </c>
      <c r="D80" s="260"/>
      <c r="E80" s="260"/>
      <c r="F80" s="279" t="s">
        <v>829</v>
      </c>
      <c r="G80" s="278"/>
      <c r="H80" s="260" t="s">
        <v>838</v>
      </c>
      <c r="I80" s="260" t="s">
        <v>839</v>
      </c>
      <c r="J80" s="260"/>
      <c r="K80" s="271"/>
    </row>
    <row r="81" spans="2:11" ht="15" customHeight="1">
      <c r="B81" s="280"/>
      <c r="C81" s="281" t="s">
        <v>840</v>
      </c>
      <c r="D81" s="281"/>
      <c r="E81" s="281"/>
      <c r="F81" s="282" t="s">
        <v>835</v>
      </c>
      <c r="G81" s="281"/>
      <c r="H81" s="281" t="s">
        <v>841</v>
      </c>
      <c r="I81" s="281" t="s">
        <v>831</v>
      </c>
      <c r="J81" s="281">
        <v>15</v>
      </c>
      <c r="K81" s="271"/>
    </row>
    <row r="82" spans="2:11" ht="15" customHeight="1">
      <c r="B82" s="280"/>
      <c r="C82" s="281" t="s">
        <v>842</v>
      </c>
      <c r="D82" s="281"/>
      <c r="E82" s="281"/>
      <c r="F82" s="282" t="s">
        <v>835</v>
      </c>
      <c r="G82" s="281"/>
      <c r="H82" s="281" t="s">
        <v>843</v>
      </c>
      <c r="I82" s="281" t="s">
        <v>831</v>
      </c>
      <c r="J82" s="281">
        <v>15</v>
      </c>
      <c r="K82" s="271"/>
    </row>
    <row r="83" spans="2:11" ht="15" customHeight="1">
      <c r="B83" s="280"/>
      <c r="C83" s="281" t="s">
        <v>844</v>
      </c>
      <c r="D83" s="281"/>
      <c r="E83" s="281"/>
      <c r="F83" s="282" t="s">
        <v>835</v>
      </c>
      <c r="G83" s="281"/>
      <c r="H83" s="281" t="s">
        <v>845</v>
      </c>
      <c r="I83" s="281" t="s">
        <v>831</v>
      </c>
      <c r="J83" s="281">
        <v>20</v>
      </c>
      <c r="K83" s="271"/>
    </row>
    <row r="84" spans="2:11" ht="15" customHeight="1">
      <c r="B84" s="280"/>
      <c r="C84" s="281" t="s">
        <v>846</v>
      </c>
      <c r="D84" s="281"/>
      <c r="E84" s="281"/>
      <c r="F84" s="282" t="s">
        <v>835</v>
      </c>
      <c r="G84" s="281"/>
      <c r="H84" s="281" t="s">
        <v>847</v>
      </c>
      <c r="I84" s="281" t="s">
        <v>831</v>
      </c>
      <c r="J84" s="281">
        <v>20</v>
      </c>
      <c r="K84" s="271"/>
    </row>
    <row r="85" spans="2:11" ht="15" customHeight="1">
      <c r="B85" s="280"/>
      <c r="C85" s="260" t="s">
        <v>848</v>
      </c>
      <c r="D85" s="260"/>
      <c r="E85" s="260"/>
      <c r="F85" s="279" t="s">
        <v>835</v>
      </c>
      <c r="G85" s="278"/>
      <c r="H85" s="260" t="s">
        <v>849</v>
      </c>
      <c r="I85" s="260" t="s">
        <v>831</v>
      </c>
      <c r="J85" s="260">
        <v>50</v>
      </c>
      <c r="K85" s="271"/>
    </row>
    <row r="86" spans="2:11" ht="15" customHeight="1">
      <c r="B86" s="280"/>
      <c r="C86" s="260" t="s">
        <v>850</v>
      </c>
      <c r="D86" s="260"/>
      <c r="E86" s="260"/>
      <c r="F86" s="279" t="s">
        <v>835</v>
      </c>
      <c r="G86" s="278"/>
      <c r="H86" s="260" t="s">
        <v>851</v>
      </c>
      <c r="I86" s="260" t="s">
        <v>831</v>
      </c>
      <c r="J86" s="260">
        <v>20</v>
      </c>
      <c r="K86" s="271"/>
    </row>
    <row r="87" spans="2:11" ht="15" customHeight="1">
      <c r="B87" s="280"/>
      <c r="C87" s="260" t="s">
        <v>852</v>
      </c>
      <c r="D87" s="260"/>
      <c r="E87" s="260"/>
      <c r="F87" s="279" t="s">
        <v>835</v>
      </c>
      <c r="G87" s="278"/>
      <c r="H87" s="260" t="s">
        <v>853</v>
      </c>
      <c r="I87" s="260" t="s">
        <v>831</v>
      </c>
      <c r="J87" s="260">
        <v>20</v>
      </c>
      <c r="K87" s="271"/>
    </row>
    <row r="88" spans="2:11" ht="15" customHeight="1">
      <c r="B88" s="280"/>
      <c r="C88" s="260" t="s">
        <v>854</v>
      </c>
      <c r="D88" s="260"/>
      <c r="E88" s="260"/>
      <c r="F88" s="279" t="s">
        <v>835</v>
      </c>
      <c r="G88" s="278"/>
      <c r="H88" s="260" t="s">
        <v>855</v>
      </c>
      <c r="I88" s="260" t="s">
        <v>831</v>
      </c>
      <c r="J88" s="260">
        <v>50</v>
      </c>
      <c r="K88" s="271"/>
    </row>
    <row r="89" spans="2:11" ht="15" customHeight="1">
      <c r="B89" s="280"/>
      <c r="C89" s="260" t="s">
        <v>856</v>
      </c>
      <c r="D89" s="260"/>
      <c r="E89" s="260"/>
      <c r="F89" s="279" t="s">
        <v>835</v>
      </c>
      <c r="G89" s="278"/>
      <c r="H89" s="260" t="s">
        <v>856</v>
      </c>
      <c r="I89" s="260" t="s">
        <v>831</v>
      </c>
      <c r="J89" s="260">
        <v>50</v>
      </c>
      <c r="K89" s="271"/>
    </row>
    <row r="90" spans="2:11" ht="15" customHeight="1">
      <c r="B90" s="280"/>
      <c r="C90" s="260" t="s">
        <v>138</v>
      </c>
      <c r="D90" s="260"/>
      <c r="E90" s="260"/>
      <c r="F90" s="279" t="s">
        <v>835</v>
      </c>
      <c r="G90" s="278"/>
      <c r="H90" s="260" t="s">
        <v>857</v>
      </c>
      <c r="I90" s="260" t="s">
        <v>831</v>
      </c>
      <c r="J90" s="260">
        <v>255</v>
      </c>
      <c r="K90" s="271"/>
    </row>
    <row r="91" spans="2:11" ht="15" customHeight="1">
      <c r="B91" s="280"/>
      <c r="C91" s="260" t="s">
        <v>858</v>
      </c>
      <c r="D91" s="260"/>
      <c r="E91" s="260"/>
      <c r="F91" s="279" t="s">
        <v>829</v>
      </c>
      <c r="G91" s="278"/>
      <c r="H91" s="260" t="s">
        <v>859</v>
      </c>
      <c r="I91" s="260" t="s">
        <v>860</v>
      </c>
      <c r="J91" s="260"/>
      <c r="K91" s="271"/>
    </row>
    <row r="92" spans="2:11" ht="15" customHeight="1">
      <c r="B92" s="280"/>
      <c r="C92" s="260" t="s">
        <v>861</v>
      </c>
      <c r="D92" s="260"/>
      <c r="E92" s="260"/>
      <c r="F92" s="279" t="s">
        <v>829</v>
      </c>
      <c r="G92" s="278"/>
      <c r="H92" s="260" t="s">
        <v>862</v>
      </c>
      <c r="I92" s="260" t="s">
        <v>863</v>
      </c>
      <c r="J92" s="260"/>
      <c r="K92" s="271"/>
    </row>
    <row r="93" spans="2:11" ht="15" customHeight="1">
      <c r="B93" s="280"/>
      <c r="C93" s="260" t="s">
        <v>864</v>
      </c>
      <c r="D93" s="260"/>
      <c r="E93" s="260"/>
      <c r="F93" s="279" t="s">
        <v>829</v>
      </c>
      <c r="G93" s="278"/>
      <c r="H93" s="260" t="s">
        <v>864</v>
      </c>
      <c r="I93" s="260" t="s">
        <v>863</v>
      </c>
      <c r="J93" s="260"/>
      <c r="K93" s="271"/>
    </row>
    <row r="94" spans="2:11" ht="15" customHeight="1">
      <c r="B94" s="280"/>
      <c r="C94" s="260" t="s">
        <v>46</v>
      </c>
      <c r="D94" s="260"/>
      <c r="E94" s="260"/>
      <c r="F94" s="279" t="s">
        <v>829</v>
      </c>
      <c r="G94" s="278"/>
      <c r="H94" s="260" t="s">
        <v>865</v>
      </c>
      <c r="I94" s="260" t="s">
        <v>863</v>
      </c>
      <c r="J94" s="260"/>
      <c r="K94" s="271"/>
    </row>
    <row r="95" spans="2:11" ht="15" customHeight="1">
      <c r="B95" s="280"/>
      <c r="C95" s="260" t="s">
        <v>56</v>
      </c>
      <c r="D95" s="260"/>
      <c r="E95" s="260"/>
      <c r="F95" s="279" t="s">
        <v>829</v>
      </c>
      <c r="G95" s="278"/>
      <c r="H95" s="260" t="s">
        <v>866</v>
      </c>
      <c r="I95" s="260" t="s">
        <v>863</v>
      </c>
      <c r="J95" s="260"/>
      <c r="K95" s="271"/>
    </row>
    <row r="96" spans="2:11" ht="15" customHeight="1">
      <c r="B96" s="283"/>
      <c r="C96" s="284"/>
      <c r="D96" s="284"/>
      <c r="E96" s="284"/>
      <c r="F96" s="284"/>
      <c r="G96" s="284"/>
      <c r="H96" s="284"/>
      <c r="I96" s="284"/>
      <c r="J96" s="284"/>
      <c r="K96" s="285"/>
    </row>
    <row r="97" spans="2:11" ht="18.75" customHeight="1">
      <c r="B97" s="286"/>
      <c r="C97" s="287"/>
      <c r="D97" s="287"/>
      <c r="E97" s="287"/>
      <c r="F97" s="287"/>
      <c r="G97" s="287"/>
      <c r="H97" s="287"/>
      <c r="I97" s="287"/>
      <c r="J97" s="287"/>
      <c r="K97" s="286"/>
    </row>
    <row r="98" spans="2:11" ht="18.75" customHeight="1">
      <c r="B98" s="266"/>
      <c r="C98" s="266"/>
      <c r="D98" s="266"/>
      <c r="E98" s="266"/>
      <c r="F98" s="266"/>
      <c r="G98" s="266"/>
      <c r="H98" s="266"/>
      <c r="I98" s="266"/>
      <c r="J98" s="266"/>
      <c r="K98" s="266"/>
    </row>
    <row r="99" spans="2:11" ht="7.5" customHeight="1">
      <c r="B99" s="267"/>
      <c r="C99" s="268"/>
      <c r="D99" s="268"/>
      <c r="E99" s="268"/>
      <c r="F99" s="268"/>
      <c r="G99" s="268"/>
      <c r="H99" s="268"/>
      <c r="I99" s="268"/>
      <c r="J99" s="268"/>
      <c r="K99" s="269"/>
    </row>
    <row r="100" spans="2:11" ht="45" customHeight="1">
      <c r="B100" s="270"/>
      <c r="C100" s="375" t="s">
        <v>867</v>
      </c>
      <c r="D100" s="375"/>
      <c r="E100" s="375"/>
      <c r="F100" s="375"/>
      <c r="G100" s="375"/>
      <c r="H100" s="375"/>
      <c r="I100" s="375"/>
      <c r="J100" s="375"/>
      <c r="K100" s="271"/>
    </row>
    <row r="101" spans="2:11" ht="17.25" customHeight="1">
      <c r="B101" s="270"/>
      <c r="C101" s="272" t="s">
        <v>823</v>
      </c>
      <c r="D101" s="272"/>
      <c r="E101" s="272"/>
      <c r="F101" s="272" t="s">
        <v>824</v>
      </c>
      <c r="G101" s="273"/>
      <c r="H101" s="272" t="s">
        <v>133</v>
      </c>
      <c r="I101" s="272" t="s">
        <v>65</v>
      </c>
      <c r="J101" s="272" t="s">
        <v>825</v>
      </c>
      <c r="K101" s="271"/>
    </row>
    <row r="102" spans="2:11" ht="17.25" customHeight="1">
      <c r="B102" s="270"/>
      <c r="C102" s="274" t="s">
        <v>826</v>
      </c>
      <c r="D102" s="274"/>
      <c r="E102" s="274"/>
      <c r="F102" s="275" t="s">
        <v>827</v>
      </c>
      <c r="G102" s="276"/>
      <c r="H102" s="274"/>
      <c r="I102" s="274"/>
      <c r="J102" s="274" t="s">
        <v>828</v>
      </c>
      <c r="K102" s="271"/>
    </row>
    <row r="103" spans="2:11" ht="5.25" customHeight="1">
      <c r="B103" s="270"/>
      <c r="C103" s="272"/>
      <c r="D103" s="272"/>
      <c r="E103" s="272"/>
      <c r="F103" s="272"/>
      <c r="G103" s="288"/>
      <c r="H103" s="272"/>
      <c r="I103" s="272"/>
      <c r="J103" s="272"/>
      <c r="K103" s="271"/>
    </row>
    <row r="104" spans="2:11" ht="15" customHeight="1">
      <c r="B104" s="270"/>
      <c r="C104" s="260" t="s">
        <v>61</v>
      </c>
      <c r="D104" s="277"/>
      <c r="E104" s="277"/>
      <c r="F104" s="279" t="s">
        <v>829</v>
      </c>
      <c r="G104" s="288"/>
      <c r="H104" s="260" t="s">
        <v>868</v>
      </c>
      <c r="I104" s="260" t="s">
        <v>831</v>
      </c>
      <c r="J104" s="260">
        <v>20</v>
      </c>
      <c r="K104" s="271"/>
    </row>
    <row r="105" spans="2:11" ht="15" customHeight="1">
      <c r="B105" s="270"/>
      <c r="C105" s="260" t="s">
        <v>832</v>
      </c>
      <c r="D105" s="260"/>
      <c r="E105" s="260"/>
      <c r="F105" s="279" t="s">
        <v>829</v>
      </c>
      <c r="G105" s="260"/>
      <c r="H105" s="260" t="s">
        <v>868</v>
      </c>
      <c r="I105" s="260" t="s">
        <v>831</v>
      </c>
      <c r="J105" s="260">
        <v>120</v>
      </c>
      <c r="K105" s="271"/>
    </row>
    <row r="106" spans="2:11" ht="15" customHeight="1">
      <c r="B106" s="280"/>
      <c r="C106" s="260" t="s">
        <v>834</v>
      </c>
      <c r="D106" s="260"/>
      <c r="E106" s="260"/>
      <c r="F106" s="279" t="s">
        <v>835</v>
      </c>
      <c r="G106" s="260"/>
      <c r="H106" s="260" t="s">
        <v>868</v>
      </c>
      <c r="I106" s="260" t="s">
        <v>831</v>
      </c>
      <c r="J106" s="260">
        <v>50</v>
      </c>
      <c r="K106" s="271"/>
    </row>
    <row r="107" spans="2:11" ht="15" customHeight="1">
      <c r="B107" s="280"/>
      <c r="C107" s="260" t="s">
        <v>837</v>
      </c>
      <c r="D107" s="260"/>
      <c r="E107" s="260"/>
      <c r="F107" s="279" t="s">
        <v>829</v>
      </c>
      <c r="G107" s="260"/>
      <c r="H107" s="260" t="s">
        <v>868</v>
      </c>
      <c r="I107" s="260" t="s">
        <v>839</v>
      </c>
      <c r="J107" s="260"/>
      <c r="K107" s="271"/>
    </row>
    <row r="108" spans="2:11" ht="15" customHeight="1">
      <c r="B108" s="280"/>
      <c r="C108" s="260" t="s">
        <v>848</v>
      </c>
      <c r="D108" s="260"/>
      <c r="E108" s="260"/>
      <c r="F108" s="279" t="s">
        <v>835</v>
      </c>
      <c r="G108" s="260"/>
      <c r="H108" s="260" t="s">
        <v>868</v>
      </c>
      <c r="I108" s="260" t="s">
        <v>831</v>
      </c>
      <c r="J108" s="260">
        <v>50</v>
      </c>
      <c r="K108" s="271"/>
    </row>
    <row r="109" spans="2:11" ht="15" customHeight="1">
      <c r="B109" s="280"/>
      <c r="C109" s="260" t="s">
        <v>856</v>
      </c>
      <c r="D109" s="260"/>
      <c r="E109" s="260"/>
      <c r="F109" s="279" t="s">
        <v>835</v>
      </c>
      <c r="G109" s="260"/>
      <c r="H109" s="260" t="s">
        <v>868</v>
      </c>
      <c r="I109" s="260" t="s">
        <v>831</v>
      </c>
      <c r="J109" s="260">
        <v>50</v>
      </c>
      <c r="K109" s="271"/>
    </row>
    <row r="110" spans="2:11" ht="15" customHeight="1">
      <c r="B110" s="280"/>
      <c r="C110" s="260" t="s">
        <v>854</v>
      </c>
      <c r="D110" s="260"/>
      <c r="E110" s="260"/>
      <c r="F110" s="279" t="s">
        <v>835</v>
      </c>
      <c r="G110" s="260"/>
      <c r="H110" s="260" t="s">
        <v>868</v>
      </c>
      <c r="I110" s="260" t="s">
        <v>831</v>
      </c>
      <c r="J110" s="260">
        <v>50</v>
      </c>
      <c r="K110" s="271"/>
    </row>
    <row r="111" spans="2:11" ht="15" customHeight="1">
      <c r="B111" s="280"/>
      <c r="C111" s="260" t="s">
        <v>61</v>
      </c>
      <c r="D111" s="260"/>
      <c r="E111" s="260"/>
      <c r="F111" s="279" t="s">
        <v>829</v>
      </c>
      <c r="G111" s="260"/>
      <c r="H111" s="260" t="s">
        <v>869</v>
      </c>
      <c r="I111" s="260" t="s">
        <v>831</v>
      </c>
      <c r="J111" s="260">
        <v>20</v>
      </c>
      <c r="K111" s="271"/>
    </row>
    <row r="112" spans="2:11" ht="15" customHeight="1">
      <c r="B112" s="280"/>
      <c r="C112" s="260" t="s">
        <v>870</v>
      </c>
      <c r="D112" s="260"/>
      <c r="E112" s="260"/>
      <c r="F112" s="279" t="s">
        <v>829</v>
      </c>
      <c r="G112" s="260"/>
      <c r="H112" s="260" t="s">
        <v>871</v>
      </c>
      <c r="I112" s="260" t="s">
        <v>831</v>
      </c>
      <c r="J112" s="260">
        <v>120</v>
      </c>
      <c r="K112" s="271"/>
    </row>
    <row r="113" spans="2:11" ht="15" customHeight="1">
      <c r="B113" s="280"/>
      <c r="C113" s="260" t="s">
        <v>46</v>
      </c>
      <c r="D113" s="260"/>
      <c r="E113" s="260"/>
      <c r="F113" s="279" t="s">
        <v>829</v>
      </c>
      <c r="G113" s="260"/>
      <c r="H113" s="260" t="s">
        <v>872</v>
      </c>
      <c r="I113" s="260" t="s">
        <v>863</v>
      </c>
      <c r="J113" s="260"/>
      <c r="K113" s="271"/>
    </row>
    <row r="114" spans="2:11" ht="15" customHeight="1">
      <c r="B114" s="280"/>
      <c r="C114" s="260" t="s">
        <v>56</v>
      </c>
      <c r="D114" s="260"/>
      <c r="E114" s="260"/>
      <c r="F114" s="279" t="s">
        <v>829</v>
      </c>
      <c r="G114" s="260"/>
      <c r="H114" s="260" t="s">
        <v>873</v>
      </c>
      <c r="I114" s="260" t="s">
        <v>863</v>
      </c>
      <c r="J114" s="260"/>
      <c r="K114" s="271"/>
    </row>
    <row r="115" spans="2:11" ht="15" customHeight="1">
      <c r="B115" s="280"/>
      <c r="C115" s="260" t="s">
        <v>65</v>
      </c>
      <c r="D115" s="260"/>
      <c r="E115" s="260"/>
      <c r="F115" s="279" t="s">
        <v>829</v>
      </c>
      <c r="G115" s="260"/>
      <c r="H115" s="260" t="s">
        <v>874</v>
      </c>
      <c r="I115" s="260" t="s">
        <v>875</v>
      </c>
      <c r="J115" s="260"/>
      <c r="K115" s="271"/>
    </row>
    <row r="116" spans="2:11" ht="15" customHeight="1">
      <c r="B116" s="283"/>
      <c r="C116" s="289"/>
      <c r="D116" s="289"/>
      <c r="E116" s="289"/>
      <c r="F116" s="289"/>
      <c r="G116" s="289"/>
      <c r="H116" s="289"/>
      <c r="I116" s="289"/>
      <c r="J116" s="289"/>
      <c r="K116" s="285"/>
    </row>
    <row r="117" spans="2:11" ht="18.75" customHeight="1">
      <c r="B117" s="290"/>
      <c r="C117" s="256"/>
      <c r="D117" s="256"/>
      <c r="E117" s="256"/>
      <c r="F117" s="291"/>
      <c r="G117" s="256"/>
      <c r="H117" s="256"/>
      <c r="I117" s="256"/>
      <c r="J117" s="256"/>
      <c r="K117" s="290"/>
    </row>
    <row r="118" spans="2:11" ht="18.75" customHeight="1">
      <c r="B118" s="266"/>
      <c r="C118" s="266"/>
      <c r="D118" s="266"/>
      <c r="E118" s="266"/>
      <c r="F118" s="266"/>
      <c r="G118" s="266"/>
      <c r="H118" s="266"/>
      <c r="I118" s="266"/>
      <c r="J118" s="266"/>
      <c r="K118" s="266"/>
    </row>
    <row r="119" spans="2:11" ht="7.5" customHeight="1">
      <c r="B119" s="292"/>
      <c r="C119" s="293"/>
      <c r="D119" s="293"/>
      <c r="E119" s="293"/>
      <c r="F119" s="293"/>
      <c r="G119" s="293"/>
      <c r="H119" s="293"/>
      <c r="I119" s="293"/>
      <c r="J119" s="293"/>
      <c r="K119" s="294"/>
    </row>
    <row r="120" spans="2:11" ht="45" customHeight="1">
      <c r="B120" s="295"/>
      <c r="C120" s="374" t="s">
        <v>876</v>
      </c>
      <c r="D120" s="374"/>
      <c r="E120" s="374"/>
      <c r="F120" s="374"/>
      <c r="G120" s="374"/>
      <c r="H120" s="374"/>
      <c r="I120" s="374"/>
      <c r="J120" s="374"/>
      <c r="K120" s="296"/>
    </row>
    <row r="121" spans="2:11" ht="17.25" customHeight="1">
      <c r="B121" s="297"/>
      <c r="C121" s="272" t="s">
        <v>823</v>
      </c>
      <c r="D121" s="272"/>
      <c r="E121" s="272"/>
      <c r="F121" s="272" t="s">
        <v>824</v>
      </c>
      <c r="G121" s="273"/>
      <c r="H121" s="272" t="s">
        <v>133</v>
      </c>
      <c r="I121" s="272" t="s">
        <v>65</v>
      </c>
      <c r="J121" s="272" t="s">
        <v>825</v>
      </c>
      <c r="K121" s="298"/>
    </row>
    <row r="122" spans="2:11" ht="17.25" customHeight="1">
      <c r="B122" s="297"/>
      <c r="C122" s="274" t="s">
        <v>826</v>
      </c>
      <c r="D122" s="274"/>
      <c r="E122" s="274"/>
      <c r="F122" s="275" t="s">
        <v>827</v>
      </c>
      <c r="G122" s="276"/>
      <c r="H122" s="274"/>
      <c r="I122" s="274"/>
      <c r="J122" s="274" t="s">
        <v>828</v>
      </c>
      <c r="K122" s="298"/>
    </row>
    <row r="123" spans="2:11" ht="5.25" customHeight="1">
      <c r="B123" s="299"/>
      <c r="C123" s="277"/>
      <c r="D123" s="277"/>
      <c r="E123" s="277"/>
      <c r="F123" s="277"/>
      <c r="G123" s="260"/>
      <c r="H123" s="277"/>
      <c r="I123" s="277"/>
      <c r="J123" s="277"/>
      <c r="K123" s="300"/>
    </row>
    <row r="124" spans="2:11" ht="15" customHeight="1">
      <c r="B124" s="299"/>
      <c r="C124" s="260" t="s">
        <v>832</v>
      </c>
      <c r="D124" s="277"/>
      <c r="E124" s="277"/>
      <c r="F124" s="279" t="s">
        <v>829</v>
      </c>
      <c r="G124" s="260"/>
      <c r="H124" s="260" t="s">
        <v>868</v>
      </c>
      <c r="I124" s="260" t="s">
        <v>831</v>
      </c>
      <c r="J124" s="260">
        <v>120</v>
      </c>
      <c r="K124" s="301"/>
    </row>
    <row r="125" spans="2:11" ht="15" customHeight="1">
      <c r="B125" s="299"/>
      <c r="C125" s="260" t="s">
        <v>877</v>
      </c>
      <c r="D125" s="260"/>
      <c r="E125" s="260"/>
      <c r="F125" s="279" t="s">
        <v>829</v>
      </c>
      <c r="G125" s="260"/>
      <c r="H125" s="260" t="s">
        <v>878</v>
      </c>
      <c r="I125" s="260" t="s">
        <v>831</v>
      </c>
      <c r="J125" s="260" t="s">
        <v>879</v>
      </c>
      <c r="K125" s="301"/>
    </row>
    <row r="126" spans="2:11" ht="15" customHeight="1">
      <c r="B126" s="299"/>
      <c r="C126" s="260" t="s">
        <v>778</v>
      </c>
      <c r="D126" s="260"/>
      <c r="E126" s="260"/>
      <c r="F126" s="279" t="s">
        <v>829</v>
      </c>
      <c r="G126" s="260"/>
      <c r="H126" s="260" t="s">
        <v>880</v>
      </c>
      <c r="I126" s="260" t="s">
        <v>831</v>
      </c>
      <c r="J126" s="260" t="s">
        <v>879</v>
      </c>
      <c r="K126" s="301"/>
    </row>
    <row r="127" spans="2:11" ht="15" customHeight="1">
      <c r="B127" s="299"/>
      <c r="C127" s="260" t="s">
        <v>840</v>
      </c>
      <c r="D127" s="260"/>
      <c r="E127" s="260"/>
      <c r="F127" s="279" t="s">
        <v>835</v>
      </c>
      <c r="G127" s="260"/>
      <c r="H127" s="260" t="s">
        <v>841</v>
      </c>
      <c r="I127" s="260" t="s">
        <v>831</v>
      </c>
      <c r="J127" s="260">
        <v>15</v>
      </c>
      <c r="K127" s="301"/>
    </row>
    <row r="128" spans="2:11" ht="15" customHeight="1">
      <c r="B128" s="299"/>
      <c r="C128" s="281" t="s">
        <v>842</v>
      </c>
      <c r="D128" s="281"/>
      <c r="E128" s="281"/>
      <c r="F128" s="282" t="s">
        <v>835</v>
      </c>
      <c r="G128" s="281"/>
      <c r="H128" s="281" t="s">
        <v>843</v>
      </c>
      <c r="I128" s="281" t="s">
        <v>831</v>
      </c>
      <c r="J128" s="281">
        <v>15</v>
      </c>
      <c r="K128" s="301"/>
    </row>
    <row r="129" spans="2:11" ht="15" customHeight="1">
      <c r="B129" s="299"/>
      <c r="C129" s="281" t="s">
        <v>844</v>
      </c>
      <c r="D129" s="281"/>
      <c r="E129" s="281"/>
      <c r="F129" s="282" t="s">
        <v>835</v>
      </c>
      <c r="G129" s="281"/>
      <c r="H129" s="281" t="s">
        <v>845</v>
      </c>
      <c r="I129" s="281" t="s">
        <v>831</v>
      </c>
      <c r="J129" s="281">
        <v>20</v>
      </c>
      <c r="K129" s="301"/>
    </row>
    <row r="130" spans="2:11" ht="15" customHeight="1">
      <c r="B130" s="299"/>
      <c r="C130" s="281" t="s">
        <v>846</v>
      </c>
      <c r="D130" s="281"/>
      <c r="E130" s="281"/>
      <c r="F130" s="282" t="s">
        <v>835</v>
      </c>
      <c r="G130" s="281"/>
      <c r="H130" s="281" t="s">
        <v>847</v>
      </c>
      <c r="I130" s="281" t="s">
        <v>831</v>
      </c>
      <c r="J130" s="281">
        <v>20</v>
      </c>
      <c r="K130" s="301"/>
    </row>
    <row r="131" spans="2:11" ht="15" customHeight="1">
      <c r="B131" s="299"/>
      <c r="C131" s="260" t="s">
        <v>834</v>
      </c>
      <c r="D131" s="260"/>
      <c r="E131" s="260"/>
      <c r="F131" s="279" t="s">
        <v>835</v>
      </c>
      <c r="G131" s="260"/>
      <c r="H131" s="260" t="s">
        <v>868</v>
      </c>
      <c r="I131" s="260" t="s">
        <v>831</v>
      </c>
      <c r="J131" s="260">
        <v>50</v>
      </c>
      <c r="K131" s="301"/>
    </row>
    <row r="132" spans="2:11" ht="15" customHeight="1">
      <c r="B132" s="299"/>
      <c r="C132" s="260" t="s">
        <v>848</v>
      </c>
      <c r="D132" s="260"/>
      <c r="E132" s="260"/>
      <c r="F132" s="279" t="s">
        <v>835</v>
      </c>
      <c r="G132" s="260"/>
      <c r="H132" s="260" t="s">
        <v>868</v>
      </c>
      <c r="I132" s="260" t="s">
        <v>831</v>
      </c>
      <c r="J132" s="260">
        <v>50</v>
      </c>
      <c r="K132" s="301"/>
    </row>
    <row r="133" spans="2:11" ht="15" customHeight="1">
      <c r="B133" s="299"/>
      <c r="C133" s="260" t="s">
        <v>854</v>
      </c>
      <c r="D133" s="260"/>
      <c r="E133" s="260"/>
      <c r="F133" s="279" t="s">
        <v>835</v>
      </c>
      <c r="G133" s="260"/>
      <c r="H133" s="260" t="s">
        <v>868</v>
      </c>
      <c r="I133" s="260" t="s">
        <v>831</v>
      </c>
      <c r="J133" s="260">
        <v>50</v>
      </c>
      <c r="K133" s="301"/>
    </row>
    <row r="134" spans="2:11" ht="15" customHeight="1">
      <c r="B134" s="299"/>
      <c r="C134" s="260" t="s">
        <v>856</v>
      </c>
      <c r="D134" s="260"/>
      <c r="E134" s="260"/>
      <c r="F134" s="279" t="s">
        <v>835</v>
      </c>
      <c r="G134" s="260"/>
      <c r="H134" s="260" t="s">
        <v>868</v>
      </c>
      <c r="I134" s="260" t="s">
        <v>831</v>
      </c>
      <c r="J134" s="260">
        <v>50</v>
      </c>
      <c r="K134" s="301"/>
    </row>
    <row r="135" spans="2:11" ht="15" customHeight="1">
      <c r="B135" s="299"/>
      <c r="C135" s="260" t="s">
        <v>138</v>
      </c>
      <c r="D135" s="260"/>
      <c r="E135" s="260"/>
      <c r="F135" s="279" t="s">
        <v>835</v>
      </c>
      <c r="G135" s="260"/>
      <c r="H135" s="260" t="s">
        <v>881</v>
      </c>
      <c r="I135" s="260" t="s">
        <v>831</v>
      </c>
      <c r="J135" s="260">
        <v>255</v>
      </c>
      <c r="K135" s="301"/>
    </row>
    <row r="136" spans="2:11" ht="15" customHeight="1">
      <c r="B136" s="299"/>
      <c r="C136" s="260" t="s">
        <v>858</v>
      </c>
      <c r="D136" s="260"/>
      <c r="E136" s="260"/>
      <c r="F136" s="279" t="s">
        <v>829</v>
      </c>
      <c r="G136" s="260"/>
      <c r="H136" s="260" t="s">
        <v>882</v>
      </c>
      <c r="I136" s="260" t="s">
        <v>860</v>
      </c>
      <c r="J136" s="260"/>
      <c r="K136" s="301"/>
    </row>
    <row r="137" spans="2:11" ht="15" customHeight="1">
      <c r="B137" s="299"/>
      <c r="C137" s="260" t="s">
        <v>861</v>
      </c>
      <c r="D137" s="260"/>
      <c r="E137" s="260"/>
      <c r="F137" s="279" t="s">
        <v>829</v>
      </c>
      <c r="G137" s="260"/>
      <c r="H137" s="260" t="s">
        <v>883</v>
      </c>
      <c r="I137" s="260" t="s">
        <v>863</v>
      </c>
      <c r="J137" s="260"/>
      <c r="K137" s="301"/>
    </row>
    <row r="138" spans="2:11" ht="15" customHeight="1">
      <c r="B138" s="299"/>
      <c r="C138" s="260" t="s">
        <v>864</v>
      </c>
      <c r="D138" s="260"/>
      <c r="E138" s="260"/>
      <c r="F138" s="279" t="s">
        <v>829</v>
      </c>
      <c r="G138" s="260"/>
      <c r="H138" s="260" t="s">
        <v>864</v>
      </c>
      <c r="I138" s="260" t="s">
        <v>863</v>
      </c>
      <c r="J138" s="260"/>
      <c r="K138" s="301"/>
    </row>
    <row r="139" spans="2:11" ht="15" customHeight="1">
      <c r="B139" s="299"/>
      <c r="C139" s="260" t="s">
        <v>46</v>
      </c>
      <c r="D139" s="260"/>
      <c r="E139" s="260"/>
      <c r="F139" s="279" t="s">
        <v>829</v>
      </c>
      <c r="G139" s="260"/>
      <c r="H139" s="260" t="s">
        <v>884</v>
      </c>
      <c r="I139" s="260" t="s">
        <v>863</v>
      </c>
      <c r="J139" s="260"/>
      <c r="K139" s="301"/>
    </row>
    <row r="140" spans="2:11" ht="15" customHeight="1">
      <c r="B140" s="299"/>
      <c r="C140" s="260" t="s">
        <v>885</v>
      </c>
      <c r="D140" s="260"/>
      <c r="E140" s="260"/>
      <c r="F140" s="279" t="s">
        <v>829</v>
      </c>
      <c r="G140" s="260"/>
      <c r="H140" s="260" t="s">
        <v>886</v>
      </c>
      <c r="I140" s="260" t="s">
        <v>863</v>
      </c>
      <c r="J140" s="260"/>
      <c r="K140" s="301"/>
    </row>
    <row r="141" spans="2:11" ht="15" customHeight="1">
      <c r="B141" s="302"/>
      <c r="C141" s="303"/>
      <c r="D141" s="303"/>
      <c r="E141" s="303"/>
      <c r="F141" s="303"/>
      <c r="G141" s="303"/>
      <c r="H141" s="303"/>
      <c r="I141" s="303"/>
      <c r="J141" s="303"/>
      <c r="K141" s="304"/>
    </row>
    <row r="142" spans="2:11" ht="18.75" customHeight="1">
      <c r="B142" s="256"/>
      <c r="C142" s="256"/>
      <c r="D142" s="256"/>
      <c r="E142" s="256"/>
      <c r="F142" s="291"/>
      <c r="G142" s="256"/>
      <c r="H142" s="256"/>
      <c r="I142" s="256"/>
      <c r="J142" s="256"/>
      <c r="K142" s="256"/>
    </row>
    <row r="143" spans="2:11" ht="18.75" customHeight="1"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</row>
    <row r="144" spans="2:11" ht="7.5" customHeight="1">
      <c r="B144" s="267"/>
      <c r="C144" s="268"/>
      <c r="D144" s="268"/>
      <c r="E144" s="268"/>
      <c r="F144" s="268"/>
      <c r="G144" s="268"/>
      <c r="H144" s="268"/>
      <c r="I144" s="268"/>
      <c r="J144" s="268"/>
      <c r="K144" s="269"/>
    </row>
    <row r="145" spans="2:11" ht="45" customHeight="1">
      <c r="B145" s="270"/>
      <c r="C145" s="375" t="s">
        <v>887</v>
      </c>
      <c r="D145" s="375"/>
      <c r="E145" s="375"/>
      <c r="F145" s="375"/>
      <c r="G145" s="375"/>
      <c r="H145" s="375"/>
      <c r="I145" s="375"/>
      <c r="J145" s="375"/>
      <c r="K145" s="271"/>
    </row>
    <row r="146" spans="2:11" ht="17.25" customHeight="1">
      <c r="B146" s="270"/>
      <c r="C146" s="272" t="s">
        <v>823</v>
      </c>
      <c r="D146" s="272"/>
      <c r="E146" s="272"/>
      <c r="F146" s="272" t="s">
        <v>824</v>
      </c>
      <c r="G146" s="273"/>
      <c r="H146" s="272" t="s">
        <v>133</v>
      </c>
      <c r="I146" s="272" t="s">
        <v>65</v>
      </c>
      <c r="J146" s="272" t="s">
        <v>825</v>
      </c>
      <c r="K146" s="271"/>
    </row>
    <row r="147" spans="2:11" ht="17.25" customHeight="1">
      <c r="B147" s="270"/>
      <c r="C147" s="274" t="s">
        <v>826</v>
      </c>
      <c r="D147" s="274"/>
      <c r="E147" s="274"/>
      <c r="F147" s="275" t="s">
        <v>827</v>
      </c>
      <c r="G147" s="276"/>
      <c r="H147" s="274"/>
      <c r="I147" s="274"/>
      <c r="J147" s="274" t="s">
        <v>828</v>
      </c>
      <c r="K147" s="271"/>
    </row>
    <row r="148" spans="2:11" ht="5.25" customHeight="1">
      <c r="B148" s="280"/>
      <c r="C148" s="277"/>
      <c r="D148" s="277"/>
      <c r="E148" s="277"/>
      <c r="F148" s="277"/>
      <c r="G148" s="278"/>
      <c r="H148" s="277"/>
      <c r="I148" s="277"/>
      <c r="J148" s="277"/>
      <c r="K148" s="301"/>
    </row>
    <row r="149" spans="2:11" ht="15" customHeight="1">
      <c r="B149" s="280"/>
      <c r="C149" s="305" t="s">
        <v>832</v>
      </c>
      <c r="D149" s="260"/>
      <c r="E149" s="260"/>
      <c r="F149" s="306" t="s">
        <v>829</v>
      </c>
      <c r="G149" s="260"/>
      <c r="H149" s="305" t="s">
        <v>868</v>
      </c>
      <c r="I149" s="305" t="s">
        <v>831</v>
      </c>
      <c r="J149" s="305">
        <v>120</v>
      </c>
      <c r="K149" s="301"/>
    </row>
    <row r="150" spans="2:11" ht="15" customHeight="1">
      <c r="B150" s="280"/>
      <c r="C150" s="305" t="s">
        <v>877</v>
      </c>
      <c r="D150" s="260"/>
      <c r="E150" s="260"/>
      <c r="F150" s="306" t="s">
        <v>829</v>
      </c>
      <c r="G150" s="260"/>
      <c r="H150" s="305" t="s">
        <v>888</v>
      </c>
      <c r="I150" s="305" t="s">
        <v>831</v>
      </c>
      <c r="J150" s="305" t="s">
        <v>879</v>
      </c>
      <c r="K150" s="301"/>
    </row>
    <row r="151" spans="2:11" ht="15" customHeight="1">
      <c r="B151" s="280"/>
      <c r="C151" s="305" t="s">
        <v>778</v>
      </c>
      <c r="D151" s="260"/>
      <c r="E151" s="260"/>
      <c r="F151" s="306" t="s">
        <v>829</v>
      </c>
      <c r="G151" s="260"/>
      <c r="H151" s="305" t="s">
        <v>889</v>
      </c>
      <c r="I151" s="305" t="s">
        <v>831</v>
      </c>
      <c r="J151" s="305" t="s">
        <v>879</v>
      </c>
      <c r="K151" s="301"/>
    </row>
    <row r="152" spans="2:11" ht="15" customHeight="1">
      <c r="B152" s="280"/>
      <c r="C152" s="305" t="s">
        <v>834</v>
      </c>
      <c r="D152" s="260"/>
      <c r="E152" s="260"/>
      <c r="F152" s="306" t="s">
        <v>835</v>
      </c>
      <c r="G152" s="260"/>
      <c r="H152" s="305" t="s">
        <v>868</v>
      </c>
      <c r="I152" s="305" t="s">
        <v>831</v>
      </c>
      <c r="J152" s="305">
        <v>50</v>
      </c>
      <c r="K152" s="301"/>
    </row>
    <row r="153" spans="2:11" ht="15" customHeight="1">
      <c r="B153" s="280"/>
      <c r="C153" s="305" t="s">
        <v>837</v>
      </c>
      <c r="D153" s="260"/>
      <c r="E153" s="260"/>
      <c r="F153" s="306" t="s">
        <v>829</v>
      </c>
      <c r="G153" s="260"/>
      <c r="H153" s="305" t="s">
        <v>868</v>
      </c>
      <c r="I153" s="305" t="s">
        <v>839</v>
      </c>
      <c r="J153" s="305"/>
      <c r="K153" s="301"/>
    </row>
    <row r="154" spans="2:11" ht="15" customHeight="1">
      <c r="B154" s="280"/>
      <c r="C154" s="305" t="s">
        <v>848</v>
      </c>
      <c r="D154" s="260"/>
      <c r="E154" s="260"/>
      <c r="F154" s="306" t="s">
        <v>835</v>
      </c>
      <c r="G154" s="260"/>
      <c r="H154" s="305" t="s">
        <v>868</v>
      </c>
      <c r="I154" s="305" t="s">
        <v>831</v>
      </c>
      <c r="J154" s="305">
        <v>50</v>
      </c>
      <c r="K154" s="301"/>
    </row>
    <row r="155" spans="2:11" ht="15" customHeight="1">
      <c r="B155" s="280"/>
      <c r="C155" s="305" t="s">
        <v>856</v>
      </c>
      <c r="D155" s="260"/>
      <c r="E155" s="260"/>
      <c r="F155" s="306" t="s">
        <v>835</v>
      </c>
      <c r="G155" s="260"/>
      <c r="H155" s="305" t="s">
        <v>868</v>
      </c>
      <c r="I155" s="305" t="s">
        <v>831</v>
      </c>
      <c r="J155" s="305">
        <v>50</v>
      </c>
      <c r="K155" s="301"/>
    </row>
    <row r="156" spans="2:11" ht="15" customHeight="1">
      <c r="B156" s="280"/>
      <c r="C156" s="305" t="s">
        <v>854</v>
      </c>
      <c r="D156" s="260"/>
      <c r="E156" s="260"/>
      <c r="F156" s="306" t="s">
        <v>835</v>
      </c>
      <c r="G156" s="260"/>
      <c r="H156" s="305" t="s">
        <v>868</v>
      </c>
      <c r="I156" s="305" t="s">
        <v>831</v>
      </c>
      <c r="J156" s="305">
        <v>50</v>
      </c>
      <c r="K156" s="301"/>
    </row>
    <row r="157" spans="2:11" ht="15" customHeight="1">
      <c r="B157" s="280"/>
      <c r="C157" s="305" t="s">
        <v>100</v>
      </c>
      <c r="D157" s="260"/>
      <c r="E157" s="260"/>
      <c r="F157" s="306" t="s">
        <v>829</v>
      </c>
      <c r="G157" s="260"/>
      <c r="H157" s="305" t="s">
        <v>890</v>
      </c>
      <c r="I157" s="305" t="s">
        <v>831</v>
      </c>
      <c r="J157" s="305" t="s">
        <v>891</v>
      </c>
      <c r="K157" s="301"/>
    </row>
    <row r="158" spans="2:11" ht="15" customHeight="1">
      <c r="B158" s="280"/>
      <c r="C158" s="305" t="s">
        <v>892</v>
      </c>
      <c r="D158" s="260"/>
      <c r="E158" s="260"/>
      <c r="F158" s="306" t="s">
        <v>829</v>
      </c>
      <c r="G158" s="260"/>
      <c r="H158" s="305" t="s">
        <v>893</v>
      </c>
      <c r="I158" s="305" t="s">
        <v>863</v>
      </c>
      <c r="J158" s="305"/>
      <c r="K158" s="301"/>
    </row>
    <row r="159" spans="2:11" ht="15" customHeight="1">
      <c r="B159" s="307"/>
      <c r="C159" s="289"/>
      <c r="D159" s="289"/>
      <c r="E159" s="289"/>
      <c r="F159" s="289"/>
      <c r="G159" s="289"/>
      <c r="H159" s="289"/>
      <c r="I159" s="289"/>
      <c r="J159" s="289"/>
      <c r="K159" s="308"/>
    </row>
    <row r="160" spans="2:11" ht="18.75" customHeight="1">
      <c r="B160" s="256"/>
      <c r="C160" s="260"/>
      <c r="D160" s="260"/>
      <c r="E160" s="260"/>
      <c r="F160" s="279"/>
      <c r="G160" s="260"/>
      <c r="H160" s="260"/>
      <c r="I160" s="260"/>
      <c r="J160" s="260"/>
      <c r="K160" s="256"/>
    </row>
    <row r="161" spans="2:11" ht="18.75" customHeight="1">
      <c r="B161" s="266"/>
      <c r="C161" s="266"/>
      <c r="D161" s="266"/>
      <c r="E161" s="266"/>
      <c r="F161" s="266"/>
      <c r="G161" s="266"/>
      <c r="H161" s="266"/>
      <c r="I161" s="266"/>
      <c r="J161" s="266"/>
      <c r="K161" s="266"/>
    </row>
    <row r="162" spans="2:11" ht="7.5" customHeight="1">
      <c r="B162" s="248"/>
      <c r="C162" s="249"/>
      <c r="D162" s="249"/>
      <c r="E162" s="249"/>
      <c r="F162" s="249"/>
      <c r="G162" s="249"/>
      <c r="H162" s="249"/>
      <c r="I162" s="249"/>
      <c r="J162" s="249"/>
      <c r="K162" s="250"/>
    </row>
    <row r="163" spans="2:11" ht="45" customHeight="1">
      <c r="B163" s="251"/>
      <c r="C163" s="374" t="s">
        <v>894</v>
      </c>
      <c r="D163" s="374"/>
      <c r="E163" s="374"/>
      <c r="F163" s="374"/>
      <c r="G163" s="374"/>
      <c r="H163" s="374"/>
      <c r="I163" s="374"/>
      <c r="J163" s="374"/>
      <c r="K163" s="252"/>
    </row>
    <row r="164" spans="2:11" ht="17.25" customHeight="1">
      <c r="B164" s="251"/>
      <c r="C164" s="272" t="s">
        <v>823</v>
      </c>
      <c r="D164" s="272"/>
      <c r="E164" s="272"/>
      <c r="F164" s="272" t="s">
        <v>824</v>
      </c>
      <c r="G164" s="309"/>
      <c r="H164" s="310" t="s">
        <v>133</v>
      </c>
      <c r="I164" s="310" t="s">
        <v>65</v>
      </c>
      <c r="J164" s="272" t="s">
        <v>825</v>
      </c>
      <c r="K164" s="252"/>
    </row>
    <row r="165" spans="2:11" ht="17.25" customHeight="1">
      <c r="B165" s="253"/>
      <c r="C165" s="274" t="s">
        <v>826</v>
      </c>
      <c r="D165" s="274"/>
      <c r="E165" s="274"/>
      <c r="F165" s="275" t="s">
        <v>827</v>
      </c>
      <c r="G165" s="311"/>
      <c r="H165" s="312"/>
      <c r="I165" s="312"/>
      <c r="J165" s="274" t="s">
        <v>828</v>
      </c>
      <c r="K165" s="254"/>
    </row>
    <row r="166" spans="2:11" ht="5.25" customHeight="1">
      <c r="B166" s="280"/>
      <c r="C166" s="277"/>
      <c r="D166" s="277"/>
      <c r="E166" s="277"/>
      <c r="F166" s="277"/>
      <c r="G166" s="278"/>
      <c r="H166" s="277"/>
      <c r="I166" s="277"/>
      <c r="J166" s="277"/>
      <c r="K166" s="301"/>
    </row>
    <row r="167" spans="2:11" ht="15" customHeight="1">
      <c r="B167" s="280"/>
      <c r="C167" s="260" t="s">
        <v>832</v>
      </c>
      <c r="D167" s="260"/>
      <c r="E167" s="260"/>
      <c r="F167" s="279" t="s">
        <v>829</v>
      </c>
      <c r="G167" s="260"/>
      <c r="H167" s="260" t="s">
        <v>868</v>
      </c>
      <c r="I167" s="260" t="s">
        <v>831</v>
      </c>
      <c r="J167" s="260">
        <v>120</v>
      </c>
      <c r="K167" s="301"/>
    </row>
    <row r="168" spans="2:11" ht="15" customHeight="1">
      <c r="B168" s="280"/>
      <c r="C168" s="260" t="s">
        <v>877</v>
      </c>
      <c r="D168" s="260"/>
      <c r="E168" s="260"/>
      <c r="F168" s="279" t="s">
        <v>829</v>
      </c>
      <c r="G168" s="260"/>
      <c r="H168" s="260" t="s">
        <v>878</v>
      </c>
      <c r="I168" s="260" t="s">
        <v>831</v>
      </c>
      <c r="J168" s="260" t="s">
        <v>879</v>
      </c>
      <c r="K168" s="301"/>
    </row>
    <row r="169" spans="2:11" ht="15" customHeight="1">
      <c r="B169" s="280"/>
      <c r="C169" s="260" t="s">
        <v>778</v>
      </c>
      <c r="D169" s="260"/>
      <c r="E169" s="260"/>
      <c r="F169" s="279" t="s">
        <v>829</v>
      </c>
      <c r="G169" s="260"/>
      <c r="H169" s="260" t="s">
        <v>895</v>
      </c>
      <c r="I169" s="260" t="s">
        <v>831</v>
      </c>
      <c r="J169" s="260" t="s">
        <v>879</v>
      </c>
      <c r="K169" s="301"/>
    </row>
    <row r="170" spans="2:11" ht="15" customHeight="1">
      <c r="B170" s="280"/>
      <c r="C170" s="260" t="s">
        <v>834</v>
      </c>
      <c r="D170" s="260"/>
      <c r="E170" s="260"/>
      <c r="F170" s="279" t="s">
        <v>835</v>
      </c>
      <c r="G170" s="260"/>
      <c r="H170" s="260" t="s">
        <v>895</v>
      </c>
      <c r="I170" s="260" t="s">
        <v>831</v>
      </c>
      <c r="J170" s="260">
        <v>50</v>
      </c>
      <c r="K170" s="301"/>
    </row>
    <row r="171" spans="2:11" ht="15" customHeight="1">
      <c r="B171" s="280"/>
      <c r="C171" s="260" t="s">
        <v>837</v>
      </c>
      <c r="D171" s="260"/>
      <c r="E171" s="260"/>
      <c r="F171" s="279" t="s">
        <v>829</v>
      </c>
      <c r="G171" s="260"/>
      <c r="H171" s="260" t="s">
        <v>895</v>
      </c>
      <c r="I171" s="260" t="s">
        <v>839</v>
      </c>
      <c r="J171" s="260"/>
      <c r="K171" s="301"/>
    </row>
    <row r="172" spans="2:11" ht="15" customHeight="1">
      <c r="B172" s="280"/>
      <c r="C172" s="260" t="s">
        <v>848</v>
      </c>
      <c r="D172" s="260"/>
      <c r="E172" s="260"/>
      <c r="F172" s="279" t="s">
        <v>835</v>
      </c>
      <c r="G172" s="260"/>
      <c r="H172" s="260" t="s">
        <v>895</v>
      </c>
      <c r="I172" s="260" t="s">
        <v>831</v>
      </c>
      <c r="J172" s="260">
        <v>50</v>
      </c>
      <c r="K172" s="301"/>
    </row>
    <row r="173" spans="2:11" ht="15" customHeight="1">
      <c r="B173" s="280"/>
      <c r="C173" s="260" t="s">
        <v>856</v>
      </c>
      <c r="D173" s="260"/>
      <c r="E173" s="260"/>
      <c r="F173" s="279" t="s">
        <v>835</v>
      </c>
      <c r="G173" s="260"/>
      <c r="H173" s="260" t="s">
        <v>895</v>
      </c>
      <c r="I173" s="260" t="s">
        <v>831</v>
      </c>
      <c r="J173" s="260">
        <v>50</v>
      </c>
      <c r="K173" s="301"/>
    </row>
    <row r="174" spans="2:11" ht="15" customHeight="1">
      <c r="B174" s="280"/>
      <c r="C174" s="260" t="s">
        <v>854</v>
      </c>
      <c r="D174" s="260"/>
      <c r="E174" s="260"/>
      <c r="F174" s="279" t="s">
        <v>835</v>
      </c>
      <c r="G174" s="260"/>
      <c r="H174" s="260" t="s">
        <v>895</v>
      </c>
      <c r="I174" s="260" t="s">
        <v>831</v>
      </c>
      <c r="J174" s="260">
        <v>50</v>
      </c>
      <c r="K174" s="301"/>
    </row>
    <row r="175" spans="2:11" ht="15" customHeight="1">
      <c r="B175" s="280"/>
      <c r="C175" s="260" t="s">
        <v>132</v>
      </c>
      <c r="D175" s="260"/>
      <c r="E175" s="260"/>
      <c r="F175" s="279" t="s">
        <v>829</v>
      </c>
      <c r="G175" s="260"/>
      <c r="H175" s="260" t="s">
        <v>896</v>
      </c>
      <c r="I175" s="260" t="s">
        <v>897</v>
      </c>
      <c r="J175" s="260"/>
      <c r="K175" s="301"/>
    </row>
    <row r="176" spans="2:11" ht="15" customHeight="1">
      <c r="B176" s="280"/>
      <c r="C176" s="260" t="s">
        <v>65</v>
      </c>
      <c r="D176" s="260"/>
      <c r="E176" s="260"/>
      <c r="F176" s="279" t="s">
        <v>829</v>
      </c>
      <c r="G176" s="260"/>
      <c r="H176" s="260" t="s">
        <v>898</v>
      </c>
      <c r="I176" s="260" t="s">
        <v>899</v>
      </c>
      <c r="J176" s="260">
        <v>1</v>
      </c>
      <c r="K176" s="301"/>
    </row>
    <row r="177" spans="2:11" ht="15" customHeight="1">
      <c r="B177" s="280"/>
      <c r="C177" s="260" t="s">
        <v>61</v>
      </c>
      <c r="D177" s="260"/>
      <c r="E177" s="260"/>
      <c r="F177" s="279" t="s">
        <v>829</v>
      </c>
      <c r="G177" s="260"/>
      <c r="H177" s="260" t="s">
        <v>900</v>
      </c>
      <c r="I177" s="260" t="s">
        <v>831</v>
      </c>
      <c r="J177" s="260">
        <v>20</v>
      </c>
      <c r="K177" s="301"/>
    </row>
    <row r="178" spans="2:11" ht="15" customHeight="1">
      <c r="B178" s="280"/>
      <c r="C178" s="260" t="s">
        <v>133</v>
      </c>
      <c r="D178" s="260"/>
      <c r="E178" s="260"/>
      <c r="F178" s="279" t="s">
        <v>829</v>
      </c>
      <c r="G178" s="260"/>
      <c r="H178" s="260" t="s">
        <v>901</v>
      </c>
      <c r="I178" s="260" t="s">
        <v>831</v>
      </c>
      <c r="J178" s="260">
        <v>255</v>
      </c>
      <c r="K178" s="301"/>
    </row>
    <row r="179" spans="2:11" ht="15" customHeight="1">
      <c r="B179" s="280"/>
      <c r="C179" s="260" t="s">
        <v>134</v>
      </c>
      <c r="D179" s="260"/>
      <c r="E179" s="260"/>
      <c r="F179" s="279" t="s">
        <v>829</v>
      </c>
      <c r="G179" s="260"/>
      <c r="H179" s="260" t="s">
        <v>794</v>
      </c>
      <c r="I179" s="260" t="s">
        <v>831</v>
      </c>
      <c r="J179" s="260">
        <v>10</v>
      </c>
      <c r="K179" s="301"/>
    </row>
    <row r="180" spans="2:11" ht="15" customHeight="1">
      <c r="B180" s="280"/>
      <c r="C180" s="260" t="s">
        <v>135</v>
      </c>
      <c r="D180" s="260"/>
      <c r="E180" s="260"/>
      <c r="F180" s="279" t="s">
        <v>829</v>
      </c>
      <c r="G180" s="260"/>
      <c r="H180" s="260" t="s">
        <v>902</v>
      </c>
      <c r="I180" s="260" t="s">
        <v>863</v>
      </c>
      <c r="J180" s="260"/>
      <c r="K180" s="301"/>
    </row>
    <row r="181" spans="2:11" ht="15" customHeight="1">
      <c r="B181" s="280"/>
      <c r="C181" s="260" t="s">
        <v>903</v>
      </c>
      <c r="D181" s="260"/>
      <c r="E181" s="260"/>
      <c r="F181" s="279" t="s">
        <v>829</v>
      </c>
      <c r="G181" s="260"/>
      <c r="H181" s="260" t="s">
        <v>904</v>
      </c>
      <c r="I181" s="260" t="s">
        <v>863</v>
      </c>
      <c r="J181" s="260"/>
      <c r="K181" s="301"/>
    </row>
    <row r="182" spans="2:11" ht="15" customHeight="1">
      <c r="B182" s="280"/>
      <c r="C182" s="260" t="s">
        <v>892</v>
      </c>
      <c r="D182" s="260"/>
      <c r="E182" s="260"/>
      <c r="F182" s="279" t="s">
        <v>829</v>
      </c>
      <c r="G182" s="260"/>
      <c r="H182" s="260" t="s">
        <v>905</v>
      </c>
      <c r="I182" s="260" t="s">
        <v>863</v>
      </c>
      <c r="J182" s="260"/>
      <c r="K182" s="301"/>
    </row>
    <row r="183" spans="2:11" ht="15" customHeight="1">
      <c r="B183" s="280"/>
      <c r="C183" s="260" t="s">
        <v>137</v>
      </c>
      <c r="D183" s="260"/>
      <c r="E183" s="260"/>
      <c r="F183" s="279" t="s">
        <v>835</v>
      </c>
      <c r="G183" s="260"/>
      <c r="H183" s="260" t="s">
        <v>906</v>
      </c>
      <c r="I183" s="260" t="s">
        <v>831</v>
      </c>
      <c r="J183" s="260">
        <v>50</v>
      </c>
      <c r="K183" s="301"/>
    </row>
    <row r="184" spans="2:11" ht="15" customHeight="1">
      <c r="B184" s="280"/>
      <c r="C184" s="260" t="s">
        <v>907</v>
      </c>
      <c r="D184" s="260"/>
      <c r="E184" s="260"/>
      <c r="F184" s="279" t="s">
        <v>835</v>
      </c>
      <c r="G184" s="260"/>
      <c r="H184" s="260" t="s">
        <v>908</v>
      </c>
      <c r="I184" s="260" t="s">
        <v>909</v>
      </c>
      <c r="J184" s="260"/>
      <c r="K184" s="301"/>
    </row>
    <row r="185" spans="2:11" ht="15" customHeight="1">
      <c r="B185" s="280"/>
      <c r="C185" s="260" t="s">
        <v>910</v>
      </c>
      <c r="D185" s="260"/>
      <c r="E185" s="260"/>
      <c r="F185" s="279" t="s">
        <v>835</v>
      </c>
      <c r="G185" s="260"/>
      <c r="H185" s="260" t="s">
        <v>911</v>
      </c>
      <c r="I185" s="260" t="s">
        <v>909</v>
      </c>
      <c r="J185" s="260"/>
      <c r="K185" s="301"/>
    </row>
    <row r="186" spans="2:11" ht="15" customHeight="1">
      <c r="B186" s="280"/>
      <c r="C186" s="260" t="s">
        <v>912</v>
      </c>
      <c r="D186" s="260"/>
      <c r="E186" s="260"/>
      <c r="F186" s="279" t="s">
        <v>835</v>
      </c>
      <c r="G186" s="260"/>
      <c r="H186" s="260" t="s">
        <v>913</v>
      </c>
      <c r="I186" s="260" t="s">
        <v>909</v>
      </c>
      <c r="J186" s="260"/>
      <c r="K186" s="301"/>
    </row>
    <row r="187" spans="2:11" ht="15" customHeight="1">
      <c r="B187" s="280"/>
      <c r="C187" s="313" t="s">
        <v>914</v>
      </c>
      <c r="D187" s="260"/>
      <c r="E187" s="260"/>
      <c r="F187" s="279" t="s">
        <v>835</v>
      </c>
      <c r="G187" s="260"/>
      <c r="H187" s="260" t="s">
        <v>915</v>
      </c>
      <c r="I187" s="260" t="s">
        <v>916</v>
      </c>
      <c r="J187" s="314" t="s">
        <v>917</v>
      </c>
      <c r="K187" s="301"/>
    </row>
    <row r="188" spans="2:11" ht="15" customHeight="1">
      <c r="B188" s="280"/>
      <c r="C188" s="265" t="s">
        <v>50</v>
      </c>
      <c r="D188" s="260"/>
      <c r="E188" s="260"/>
      <c r="F188" s="279" t="s">
        <v>829</v>
      </c>
      <c r="G188" s="260"/>
      <c r="H188" s="256" t="s">
        <v>918</v>
      </c>
      <c r="I188" s="260" t="s">
        <v>919</v>
      </c>
      <c r="J188" s="260"/>
      <c r="K188" s="301"/>
    </row>
    <row r="189" spans="2:11" ht="15" customHeight="1">
      <c r="B189" s="280"/>
      <c r="C189" s="265" t="s">
        <v>920</v>
      </c>
      <c r="D189" s="260"/>
      <c r="E189" s="260"/>
      <c r="F189" s="279" t="s">
        <v>829</v>
      </c>
      <c r="G189" s="260"/>
      <c r="H189" s="260" t="s">
        <v>921</v>
      </c>
      <c r="I189" s="260" t="s">
        <v>863</v>
      </c>
      <c r="J189" s="260"/>
      <c r="K189" s="301"/>
    </row>
    <row r="190" spans="2:11" ht="15" customHeight="1">
      <c r="B190" s="280"/>
      <c r="C190" s="265" t="s">
        <v>922</v>
      </c>
      <c r="D190" s="260"/>
      <c r="E190" s="260"/>
      <c r="F190" s="279" t="s">
        <v>829</v>
      </c>
      <c r="G190" s="260"/>
      <c r="H190" s="260" t="s">
        <v>923</v>
      </c>
      <c r="I190" s="260" t="s">
        <v>863</v>
      </c>
      <c r="J190" s="260"/>
      <c r="K190" s="301"/>
    </row>
    <row r="191" spans="2:11" ht="15" customHeight="1">
      <c r="B191" s="280"/>
      <c r="C191" s="265" t="s">
        <v>924</v>
      </c>
      <c r="D191" s="260"/>
      <c r="E191" s="260"/>
      <c r="F191" s="279" t="s">
        <v>835</v>
      </c>
      <c r="G191" s="260"/>
      <c r="H191" s="260" t="s">
        <v>925</v>
      </c>
      <c r="I191" s="260" t="s">
        <v>863</v>
      </c>
      <c r="J191" s="260"/>
      <c r="K191" s="301"/>
    </row>
    <row r="192" spans="2:11" ht="15" customHeight="1">
      <c r="B192" s="307"/>
      <c r="C192" s="315"/>
      <c r="D192" s="289"/>
      <c r="E192" s="289"/>
      <c r="F192" s="289"/>
      <c r="G192" s="289"/>
      <c r="H192" s="289"/>
      <c r="I192" s="289"/>
      <c r="J192" s="289"/>
      <c r="K192" s="308"/>
    </row>
    <row r="193" spans="2:11" ht="18.75" customHeight="1">
      <c r="B193" s="256"/>
      <c r="C193" s="260"/>
      <c r="D193" s="260"/>
      <c r="E193" s="260"/>
      <c r="F193" s="279"/>
      <c r="G193" s="260"/>
      <c r="H193" s="260"/>
      <c r="I193" s="260"/>
      <c r="J193" s="260"/>
      <c r="K193" s="256"/>
    </row>
    <row r="194" spans="2:11" ht="18.75" customHeight="1">
      <c r="B194" s="256"/>
      <c r="C194" s="260"/>
      <c r="D194" s="260"/>
      <c r="E194" s="260"/>
      <c r="F194" s="279"/>
      <c r="G194" s="260"/>
      <c r="H194" s="260"/>
      <c r="I194" s="260"/>
      <c r="J194" s="260"/>
      <c r="K194" s="256"/>
    </row>
    <row r="195" spans="2:11" ht="18.75" customHeight="1">
      <c r="B195" s="266"/>
      <c r="C195" s="266"/>
      <c r="D195" s="266"/>
      <c r="E195" s="266"/>
      <c r="F195" s="266"/>
      <c r="G195" s="266"/>
      <c r="H195" s="266"/>
      <c r="I195" s="266"/>
      <c r="J195" s="266"/>
      <c r="K195" s="266"/>
    </row>
    <row r="196" spans="2:11">
      <c r="B196" s="248"/>
      <c r="C196" s="249"/>
      <c r="D196" s="249"/>
      <c r="E196" s="249"/>
      <c r="F196" s="249"/>
      <c r="G196" s="249"/>
      <c r="H196" s="249"/>
      <c r="I196" s="249"/>
      <c r="J196" s="249"/>
      <c r="K196" s="250"/>
    </row>
    <row r="197" spans="2:11" ht="21">
      <c r="B197" s="251"/>
      <c r="C197" s="374" t="s">
        <v>926</v>
      </c>
      <c r="D197" s="374"/>
      <c r="E197" s="374"/>
      <c r="F197" s="374"/>
      <c r="G197" s="374"/>
      <c r="H197" s="374"/>
      <c r="I197" s="374"/>
      <c r="J197" s="374"/>
      <c r="K197" s="252"/>
    </row>
    <row r="198" spans="2:11" ht="25.5" customHeight="1">
      <c r="B198" s="251"/>
      <c r="C198" s="316" t="s">
        <v>927</v>
      </c>
      <c r="D198" s="316"/>
      <c r="E198" s="316"/>
      <c r="F198" s="316" t="s">
        <v>928</v>
      </c>
      <c r="G198" s="317"/>
      <c r="H198" s="373" t="s">
        <v>929</v>
      </c>
      <c r="I198" s="373"/>
      <c r="J198" s="373"/>
      <c r="K198" s="252"/>
    </row>
    <row r="199" spans="2:11" ht="5.25" customHeight="1">
      <c r="B199" s="280"/>
      <c r="C199" s="277"/>
      <c r="D199" s="277"/>
      <c r="E199" s="277"/>
      <c r="F199" s="277"/>
      <c r="G199" s="260"/>
      <c r="H199" s="277"/>
      <c r="I199" s="277"/>
      <c r="J199" s="277"/>
      <c r="K199" s="301"/>
    </row>
    <row r="200" spans="2:11" ht="15" customHeight="1">
      <c r="B200" s="280"/>
      <c r="C200" s="260" t="s">
        <v>919</v>
      </c>
      <c r="D200" s="260"/>
      <c r="E200" s="260"/>
      <c r="F200" s="279" t="s">
        <v>51</v>
      </c>
      <c r="G200" s="260"/>
      <c r="H200" s="371" t="s">
        <v>930</v>
      </c>
      <c r="I200" s="371"/>
      <c r="J200" s="371"/>
      <c r="K200" s="301"/>
    </row>
    <row r="201" spans="2:11" ht="15" customHeight="1">
      <c r="B201" s="280"/>
      <c r="C201" s="286"/>
      <c r="D201" s="260"/>
      <c r="E201" s="260"/>
      <c r="F201" s="279" t="s">
        <v>52</v>
      </c>
      <c r="G201" s="260"/>
      <c r="H201" s="371" t="s">
        <v>931</v>
      </c>
      <c r="I201" s="371"/>
      <c r="J201" s="371"/>
      <c r="K201" s="301"/>
    </row>
    <row r="202" spans="2:11" ht="15" customHeight="1">
      <c r="B202" s="280"/>
      <c r="C202" s="286"/>
      <c r="D202" s="260"/>
      <c r="E202" s="260"/>
      <c r="F202" s="279" t="s">
        <v>55</v>
      </c>
      <c r="G202" s="260"/>
      <c r="H202" s="371" t="s">
        <v>932</v>
      </c>
      <c r="I202" s="371"/>
      <c r="J202" s="371"/>
      <c r="K202" s="301"/>
    </row>
    <row r="203" spans="2:11" ht="15" customHeight="1">
      <c r="B203" s="280"/>
      <c r="C203" s="260"/>
      <c r="D203" s="260"/>
      <c r="E203" s="260"/>
      <c r="F203" s="279" t="s">
        <v>53</v>
      </c>
      <c r="G203" s="260"/>
      <c r="H203" s="371" t="s">
        <v>933</v>
      </c>
      <c r="I203" s="371"/>
      <c r="J203" s="371"/>
      <c r="K203" s="301"/>
    </row>
    <row r="204" spans="2:11" ht="15" customHeight="1">
      <c r="B204" s="280"/>
      <c r="C204" s="260"/>
      <c r="D204" s="260"/>
      <c r="E204" s="260"/>
      <c r="F204" s="279" t="s">
        <v>54</v>
      </c>
      <c r="G204" s="260"/>
      <c r="H204" s="371" t="s">
        <v>934</v>
      </c>
      <c r="I204" s="371"/>
      <c r="J204" s="371"/>
      <c r="K204" s="301"/>
    </row>
    <row r="205" spans="2:11" ht="15" customHeight="1">
      <c r="B205" s="280"/>
      <c r="C205" s="260"/>
      <c r="D205" s="260"/>
      <c r="E205" s="260"/>
      <c r="F205" s="279"/>
      <c r="G205" s="260"/>
      <c r="H205" s="260"/>
      <c r="I205" s="260"/>
      <c r="J205" s="260"/>
      <c r="K205" s="301"/>
    </row>
    <row r="206" spans="2:11" ht="15" customHeight="1">
      <c r="B206" s="280"/>
      <c r="C206" s="260" t="s">
        <v>875</v>
      </c>
      <c r="D206" s="260"/>
      <c r="E206" s="260"/>
      <c r="F206" s="279" t="s">
        <v>87</v>
      </c>
      <c r="G206" s="260"/>
      <c r="H206" s="371" t="s">
        <v>935</v>
      </c>
      <c r="I206" s="371"/>
      <c r="J206" s="371"/>
      <c r="K206" s="301"/>
    </row>
    <row r="207" spans="2:11" ht="15" customHeight="1">
      <c r="B207" s="280"/>
      <c r="C207" s="286"/>
      <c r="D207" s="260"/>
      <c r="E207" s="260"/>
      <c r="F207" s="279" t="s">
        <v>772</v>
      </c>
      <c r="G207" s="260"/>
      <c r="H207" s="371" t="s">
        <v>773</v>
      </c>
      <c r="I207" s="371"/>
      <c r="J207" s="371"/>
      <c r="K207" s="301"/>
    </row>
    <row r="208" spans="2:11" ht="15" customHeight="1">
      <c r="B208" s="280"/>
      <c r="C208" s="260"/>
      <c r="D208" s="260"/>
      <c r="E208" s="260"/>
      <c r="F208" s="279" t="s">
        <v>770</v>
      </c>
      <c r="G208" s="260"/>
      <c r="H208" s="371" t="s">
        <v>936</v>
      </c>
      <c r="I208" s="371"/>
      <c r="J208" s="371"/>
      <c r="K208" s="301"/>
    </row>
    <row r="209" spans="2:11" ht="15" customHeight="1">
      <c r="B209" s="318"/>
      <c r="C209" s="286"/>
      <c r="D209" s="286"/>
      <c r="E209" s="286"/>
      <c r="F209" s="279" t="s">
        <v>774</v>
      </c>
      <c r="G209" s="265"/>
      <c r="H209" s="372" t="s">
        <v>775</v>
      </c>
      <c r="I209" s="372"/>
      <c r="J209" s="372"/>
      <c r="K209" s="319"/>
    </row>
    <row r="210" spans="2:11" ht="15" customHeight="1">
      <c r="B210" s="318"/>
      <c r="C210" s="286"/>
      <c r="D210" s="286"/>
      <c r="E210" s="286"/>
      <c r="F210" s="279" t="s">
        <v>776</v>
      </c>
      <c r="G210" s="265"/>
      <c r="H210" s="372" t="s">
        <v>937</v>
      </c>
      <c r="I210" s="372"/>
      <c r="J210" s="372"/>
      <c r="K210" s="319"/>
    </row>
    <row r="211" spans="2:11" ht="15" customHeight="1">
      <c r="B211" s="318"/>
      <c r="C211" s="286"/>
      <c r="D211" s="286"/>
      <c r="E211" s="286"/>
      <c r="F211" s="320"/>
      <c r="G211" s="265"/>
      <c r="H211" s="321"/>
      <c r="I211" s="321"/>
      <c r="J211" s="321"/>
      <c r="K211" s="319"/>
    </row>
    <row r="212" spans="2:11" ht="15" customHeight="1">
      <c r="B212" s="318"/>
      <c r="C212" s="260" t="s">
        <v>899</v>
      </c>
      <c r="D212" s="286"/>
      <c r="E212" s="286"/>
      <c r="F212" s="279">
        <v>1</v>
      </c>
      <c r="G212" s="265"/>
      <c r="H212" s="372" t="s">
        <v>938</v>
      </c>
      <c r="I212" s="372"/>
      <c r="J212" s="372"/>
      <c r="K212" s="319"/>
    </row>
    <row r="213" spans="2:11" ht="15" customHeight="1">
      <c r="B213" s="318"/>
      <c r="C213" s="286"/>
      <c r="D213" s="286"/>
      <c r="E213" s="286"/>
      <c r="F213" s="279">
        <v>2</v>
      </c>
      <c r="G213" s="265"/>
      <c r="H213" s="372" t="s">
        <v>939</v>
      </c>
      <c r="I213" s="372"/>
      <c r="J213" s="372"/>
      <c r="K213" s="319"/>
    </row>
    <row r="214" spans="2:11" ht="15" customHeight="1">
      <c r="B214" s="318"/>
      <c r="C214" s="286"/>
      <c r="D214" s="286"/>
      <c r="E214" s="286"/>
      <c r="F214" s="279">
        <v>3</v>
      </c>
      <c r="G214" s="265"/>
      <c r="H214" s="372" t="s">
        <v>940</v>
      </c>
      <c r="I214" s="372"/>
      <c r="J214" s="372"/>
      <c r="K214" s="319"/>
    </row>
    <row r="215" spans="2:11" ht="15" customHeight="1">
      <c r="B215" s="318"/>
      <c r="C215" s="286"/>
      <c r="D215" s="286"/>
      <c r="E215" s="286"/>
      <c r="F215" s="279">
        <v>4</v>
      </c>
      <c r="G215" s="265"/>
      <c r="H215" s="372" t="s">
        <v>941</v>
      </c>
      <c r="I215" s="372"/>
      <c r="J215" s="372"/>
      <c r="K215" s="319"/>
    </row>
    <row r="216" spans="2:11" ht="12.75" customHeight="1">
      <c r="B216" s="322"/>
      <c r="C216" s="323"/>
      <c r="D216" s="323"/>
      <c r="E216" s="323"/>
      <c r="F216" s="323"/>
      <c r="G216" s="323"/>
      <c r="H216" s="323"/>
      <c r="I216" s="323"/>
      <c r="J216" s="323"/>
      <c r="K216" s="324"/>
    </row>
  </sheetData>
  <sheetProtection algorithmName="SHA-512" hashValue="sPS9aToTYnVdggtcnTyOSzBYxg9YInLQSQla/9bhPBOmI91LPFKV1Nq9AZ21ygmAi5D9xEJxJZA/BR02obCO3A==" saltValue="D1j9Mgsrjzrgph7kKyG2kw==" spinCount="100000" sheet="1" objects="1" scenarios="1" formatCells="0" formatColumns="0" formatRows="0" sort="0" autoFilter="0"/>
  <mergeCells count="77">
    <mergeCell ref="C9:J9"/>
    <mergeCell ref="D10:J10"/>
    <mergeCell ref="D13:J13"/>
    <mergeCell ref="C3:J3"/>
    <mergeCell ref="C4:J4"/>
    <mergeCell ref="C6:J6"/>
    <mergeCell ref="C7:J7"/>
    <mergeCell ref="D11:J11"/>
    <mergeCell ref="F19:J19"/>
    <mergeCell ref="F20:J20"/>
    <mergeCell ref="D14:J14"/>
    <mergeCell ref="D15:J15"/>
    <mergeCell ref="F16:J16"/>
    <mergeCell ref="F17:J1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658 - Bytový dům Velké Ha...</vt:lpstr>
      <vt:lpstr>Pokyny pro vyplnění</vt:lpstr>
      <vt:lpstr>'658 - Bytový dům Velké Ha...'!Názvy_tisku</vt:lpstr>
      <vt:lpstr>'Rekapitulace stavby'!Názvy_tisku</vt:lpstr>
      <vt:lpstr>'658 - Bytový dům Velké Ha...'!Oblast_tisku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Luděk Lošťák</dc:creator>
  <cp:lastModifiedBy>Luděk Lošťák</cp:lastModifiedBy>
  <dcterms:created xsi:type="dcterms:W3CDTF">2017-06-15T09:18:39Z</dcterms:created>
  <dcterms:modified xsi:type="dcterms:W3CDTF">2017-06-15T09:18:43Z</dcterms:modified>
</cp:coreProperties>
</file>